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449F6B22-1C6A-4FA7-B894-BF9A7A94B71F}" xr6:coauthVersionLast="41" xr6:coauthVersionMax="41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Details'!$A$1:$S$53</definedName>
    <definedName name="_xlnm.Print_Titles" localSheetId="3">'LGC Details'!$1:$7</definedName>
  </definedNames>
  <calcPr calcId="181029"/>
</workbook>
</file>

<file path=xl/calcChain.xml><?xml version="1.0" encoding="utf-8"?>
<calcChain xmlns="http://schemas.openxmlformats.org/spreadsheetml/2006/main">
  <c r="W413" i="2" l="1"/>
  <c r="W411" i="2"/>
  <c r="W410" i="2"/>
  <c r="W409" i="2"/>
  <c r="W408" i="2"/>
  <c r="W407" i="2"/>
  <c r="W406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6" i="2"/>
  <c r="W375" i="2"/>
  <c r="W374" i="2"/>
  <c r="W373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4" i="2"/>
  <c r="W353" i="2"/>
  <c r="W352" i="2"/>
  <c r="W351" i="2"/>
  <c r="W350" i="2"/>
  <c r="W349" i="2"/>
  <c r="W348" i="2"/>
  <c r="W347" i="2"/>
  <c r="W346" i="2"/>
  <c r="W345" i="2"/>
  <c r="W344" i="2"/>
  <c r="W343" i="2"/>
  <c r="W342" i="2"/>
  <c r="W341" i="2"/>
  <c r="W340" i="2"/>
  <c r="W339" i="2"/>
  <c r="W338" i="2"/>
  <c r="W337" i="2"/>
  <c r="W336" i="2"/>
  <c r="W335" i="2"/>
  <c r="W334" i="2"/>
  <c r="W333" i="2"/>
  <c r="W332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H10" i="12"/>
  <c r="H9" i="12"/>
  <c r="H8" i="12"/>
  <c r="H7" i="12"/>
  <c r="D15" i="12"/>
  <c r="H11" i="12"/>
  <c r="E23" i="12"/>
  <c r="J7" i="14"/>
  <c r="J43" i="14"/>
  <c r="J42" i="14"/>
  <c r="J41" i="14"/>
  <c r="J40" i="14"/>
  <c r="J38" i="14"/>
  <c r="J37" i="14"/>
  <c r="E36" i="14"/>
  <c r="J36" i="14"/>
  <c r="E34" i="14"/>
  <c r="J34" i="14"/>
  <c r="J33" i="14"/>
  <c r="J32" i="14"/>
  <c r="J30" i="14"/>
  <c r="J29" i="14"/>
  <c r="E28" i="14"/>
  <c r="J28" i="14"/>
  <c r="J27" i="14"/>
  <c r="J26" i="14"/>
  <c r="J25" i="14"/>
  <c r="J24" i="14"/>
  <c r="J23" i="14"/>
  <c r="J22" i="14"/>
  <c r="J20" i="14"/>
  <c r="J19" i="14"/>
  <c r="J18" i="14"/>
  <c r="J16" i="14"/>
  <c r="J14" i="14"/>
  <c r="J12" i="14"/>
  <c r="J11" i="14"/>
  <c r="J10" i="14"/>
  <c r="J9" i="14"/>
  <c r="J8" i="14"/>
  <c r="E39" i="14"/>
  <c r="J39" i="14"/>
  <c r="E35" i="14"/>
  <c r="J35" i="14"/>
  <c r="E31" i="14"/>
  <c r="J31" i="14"/>
  <c r="E21" i="14"/>
  <c r="J21" i="14"/>
  <c r="E17" i="14"/>
  <c r="J17" i="14"/>
  <c r="E15" i="14"/>
  <c r="J15" i="14"/>
  <c r="E13" i="14"/>
  <c r="J13" i="14"/>
  <c r="G25" i="2"/>
  <c r="D46" i="1"/>
  <c r="E44" i="14"/>
  <c r="M46" i="1"/>
  <c r="U27" i="2"/>
  <c r="V27" i="2"/>
  <c r="T27" i="2"/>
  <c r="S27" i="2"/>
  <c r="Q27" i="2"/>
  <c r="E414" i="2"/>
  <c r="F414" i="2"/>
  <c r="G414" i="2"/>
  <c r="H414" i="2"/>
  <c r="I414" i="2"/>
  <c r="J414" i="2"/>
  <c r="W27" i="2"/>
  <c r="V412" i="2"/>
  <c r="U412" i="2"/>
  <c r="T412" i="2"/>
  <c r="S412" i="2"/>
  <c r="R412" i="2"/>
  <c r="Q412" i="2"/>
  <c r="V405" i="2"/>
  <c r="U405" i="2"/>
  <c r="T405" i="2"/>
  <c r="S405" i="2"/>
  <c r="R405" i="2"/>
  <c r="Q405" i="2"/>
  <c r="V390" i="2"/>
  <c r="U390" i="2"/>
  <c r="T390" i="2"/>
  <c r="S390" i="2"/>
  <c r="R390" i="2"/>
  <c r="Q390" i="2"/>
  <c r="V372" i="2"/>
  <c r="U372" i="2"/>
  <c r="T372" i="2"/>
  <c r="S372" i="2"/>
  <c r="R372" i="2"/>
  <c r="Q372" i="2"/>
  <c r="V355" i="2"/>
  <c r="U355" i="2"/>
  <c r="T355" i="2"/>
  <c r="S355" i="2"/>
  <c r="R355" i="2"/>
  <c r="Q355" i="2"/>
  <c r="W355" i="2"/>
  <c r="V331" i="2"/>
  <c r="U331" i="2"/>
  <c r="T331" i="2"/>
  <c r="S331" i="2"/>
  <c r="R331" i="2"/>
  <c r="Q331" i="2"/>
  <c r="V307" i="2"/>
  <c r="U307" i="2"/>
  <c r="T307" i="2"/>
  <c r="S307" i="2"/>
  <c r="R307" i="2"/>
  <c r="Q307" i="2"/>
  <c r="V289" i="2"/>
  <c r="U289" i="2"/>
  <c r="T289" i="2"/>
  <c r="S289" i="2"/>
  <c r="R289" i="2"/>
  <c r="Q289" i="2"/>
  <c r="V255" i="2"/>
  <c r="U255" i="2"/>
  <c r="T255" i="2"/>
  <c r="S255" i="2"/>
  <c r="R255" i="2"/>
  <c r="Q255" i="2"/>
  <c r="V224" i="2"/>
  <c r="U224" i="2"/>
  <c r="T224" i="2"/>
  <c r="S224" i="2"/>
  <c r="R224" i="2"/>
  <c r="Q224" i="2"/>
  <c r="V205" i="2"/>
  <c r="U205" i="2"/>
  <c r="T205" i="2"/>
  <c r="S205" i="2"/>
  <c r="R205" i="2"/>
  <c r="Q205" i="2"/>
  <c r="V184" i="2"/>
  <c r="U184" i="2"/>
  <c r="T184" i="2"/>
  <c r="S184" i="2"/>
  <c r="R184" i="2"/>
  <c r="Q184" i="2"/>
  <c r="V158" i="2"/>
  <c r="U158" i="2"/>
  <c r="T158" i="2"/>
  <c r="S158" i="2"/>
  <c r="R158" i="2"/>
  <c r="Q158" i="2"/>
  <c r="V144" i="2"/>
  <c r="U144" i="2"/>
  <c r="T144" i="2"/>
  <c r="S144" i="2"/>
  <c r="R144" i="2"/>
  <c r="Q144" i="2"/>
  <c r="V123" i="2"/>
  <c r="U123" i="2"/>
  <c r="T123" i="2"/>
  <c r="S123" i="2"/>
  <c r="R123" i="2"/>
  <c r="Q123" i="2"/>
  <c r="V106" i="2"/>
  <c r="U106" i="2"/>
  <c r="T106" i="2"/>
  <c r="S106" i="2"/>
  <c r="R106" i="2"/>
  <c r="Q106" i="2"/>
  <c r="V84" i="2"/>
  <c r="U84" i="2"/>
  <c r="T84" i="2"/>
  <c r="S84" i="2"/>
  <c r="R84" i="2"/>
  <c r="Q84" i="2"/>
  <c r="V62" i="2"/>
  <c r="U62" i="2"/>
  <c r="T62" i="2"/>
  <c r="S62" i="2"/>
  <c r="R62" i="2"/>
  <c r="Q62" i="2"/>
  <c r="W62" i="2"/>
  <c r="W84" i="2"/>
  <c r="W106" i="2"/>
  <c r="W123" i="2"/>
  <c r="W144" i="2"/>
  <c r="W158" i="2"/>
  <c r="W184" i="2"/>
  <c r="W205" i="2"/>
  <c r="W224" i="2"/>
  <c r="W255" i="2"/>
  <c r="W289" i="2"/>
  <c r="W307" i="2"/>
  <c r="W331" i="2"/>
  <c r="W372" i="2"/>
  <c r="W390" i="2"/>
  <c r="W405" i="2"/>
  <c r="W412" i="2"/>
  <c r="J388" i="2"/>
  <c r="I388" i="2"/>
  <c r="H388" i="2"/>
  <c r="G388" i="2"/>
  <c r="F388" i="2"/>
  <c r="E388" i="2"/>
  <c r="J364" i="2"/>
  <c r="I364" i="2"/>
  <c r="H364" i="2"/>
  <c r="G364" i="2"/>
  <c r="F364" i="2"/>
  <c r="E364" i="2"/>
  <c r="J336" i="2"/>
  <c r="I336" i="2"/>
  <c r="H336" i="2"/>
  <c r="G336" i="2"/>
  <c r="F336" i="2"/>
  <c r="E336" i="2"/>
  <c r="J308" i="2"/>
  <c r="I308" i="2"/>
  <c r="H308" i="2"/>
  <c r="G308" i="2"/>
  <c r="F308" i="2"/>
  <c r="E308" i="2"/>
  <c r="J296" i="2"/>
  <c r="I296" i="2"/>
  <c r="H296" i="2"/>
  <c r="G296" i="2"/>
  <c r="F296" i="2"/>
  <c r="E296" i="2"/>
  <c r="J278" i="2"/>
  <c r="I278" i="2"/>
  <c r="H278" i="2"/>
  <c r="G278" i="2"/>
  <c r="F278" i="2"/>
  <c r="E278" i="2"/>
  <c r="J261" i="2"/>
  <c r="I261" i="2"/>
  <c r="H261" i="2"/>
  <c r="G261" i="2"/>
  <c r="F261" i="2"/>
  <c r="E261" i="2"/>
  <c r="J242" i="2"/>
  <c r="I242" i="2"/>
  <c r="H242" i="2"/>
  <c r="G242" i="2"/>
  <c r="F242" i="2"/>
  <c r="E242" i="2"/>
  <c r="J228" i="2"/>
  <c r="I228" i="2"/>
  <c r="H228" i="2"/>
  <c r="G228" i="2"/>
  <c r="F228" i="2"/>
  <c r="E228" i="2"/>
  <c r="J202" i="2"/>
  <c r="I202" i="2"/>
  <c r="H202" i="2"/>
  <c r="G202" i="2"/>
  <c r="F202" i="2"/>
  <c r="E202" i="2"/>
  <c r="J183" i="2"/>
  <c r="I183" i="2"/>
  <c r="H183" i="2"/>
  <c r="G183" i="2"/>
  <c r="F183" i="2"/>
  <c r="E183" i="2"/>
  <c r="J155" i="2"/>
  <c r="I155" i="2"/>
  <c r="H155" i="2"/>
  <c r="G155" i="2"/>
  <c r="F155" i="2"/>
  <c r="E155" i="2"/>
  <c r="J131" i="2"/>
  <c r="I131" i="2"/>
  <c r="H131" i="2"/>
  <c r="G131" i="2"/>
  <c r="F131" i="2"/>
  <c r="E131" i="2"/>
  <c r="J122" i="2"/>
  <c r="I122" i="2"/>
  <c r="H122" i="2"/>
  <c r="G122" i="2"/>
  <c r="F122" i="2"/>
  <c r="E122" i="2"/>
  <c r="J101" i="2"/>
  <c r="I101" i="2"/>
  <c r="H101" i="2"/>
  <c r="G101" i="2"/>
  <c r="F101" i="2"/>
  <c r="E101" i="2"/>
  <c r="J79" i="2"/>
  <c r="I79" i="2"/>
  <c r="H79" i="2"/>
  <c r="G79" i="2"/>
  <c r="F79" i="2"/>
  <c r="E79" i="2"/>
  <c r="J47" i="2"/>
  <c r="I47" i="2"/>
  <c r="H47" i="2"/>
  <c r="G47" i="2"/>
  <c r="F47" i="2"/>
  <c r="E47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414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88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64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7" i="2"/>
  <c r="K306" i="2"/>
  <c r="K305" i="2"/>
  <c r="K304" i="2"/>
  <c r="K303" i="2"/>
  <c r="K302" i="2"/>
  <c r="K301" i="2"/>
  <c r="K300" i="2"/>
  <c r="K299" i="2"/>
  <c r="K298" i="2"/>
  <c r="K297" i="2"/>
  <c r="K308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42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28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83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0" i="2"/>
  <c r="K129" i="2"/>
  <c r="K128" i="2"/>
  <c r="K127" i="2"/>
  <c r="K126" i="2"/>
  <c r="K125" i="2"/>
  <c r="K124" i="2"/>
  <c r="K123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22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101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47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25" i="2"/>
  <c r="I25" i="2"/>
  <c r="H25" i="2"/>
  <c r="F25" i="2"/>
  <c r="E25" i="2"/>
  <c r="K46" i="1"/>
  <c r="K25" i="2"/>
  <c r="K79" i="2"/>
  <c r="K131" i="2"/>
  <c r="K155" i="2"/>
  <c r="K202" i="2"/>
  <c r="K261" i="2"/>
  <c r="K278" i="2"/>
  <c r="K296" i="2"/>
  <c r="K336" i="2"/>
  <c r="J23" i="12"/>
  <c r="F28" i="12"/>
  <c r="F44" i="14"/>
  <c r="H14" i="12"/>
  <c r="H13" i="12"/>
  <c r="H12" i="12"/>
  <c r="E27" i="12"/>
  <c r="J27" i="12"/>
  <c r="E26" i="12"/>
  <c r="J26" i="12"/>
  <c r="E25" i="12"/>
  <c r="J25" i="12"/>
  <c r="E24" i="12"/>
  <c r="J24" i="12"/>
  <c r="G15" i="12"/>
  <c r="F15" i="12"/>
  <c r="I28" i="12"/>
  <c r="H28" i="12"/>
  <c r="G28" i="12"/>
  <c r="E28" i="12"/>
  <c r="D28" i="12"/>
  <c r="H15" i="12"/>
  <c r="J28" i="12"/>
  <c r="G44" i="14"/>
  <c r="I44" i="14"/>
  <c r="D44" i="14"/>
  <c r="H44" i="14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O46" i="1"/>
  <c r="P10" i="1"/>
  <c r="P46" i="1"/>
  <c r="J44" i="14"/>
  <c r="N46" i="1"/>
  <c r="L46" i="1"/>
  <c r="I46" i="1"/>
  <c r="H46" i="1"/>
  <c r="G46" i="1"/>
  <c r="E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J22" i="1"/>
  <c r="R22" i="1"/>
  <c r="Q22" i="1"/>
  <c r="J15" i="1"/>
  <c r="R15" i="1"/>
  <c r="Q15" i="1"/>
  <c r="J39" i="1"/>
  <c r="R39" i="1"/>
  <c r="Q39" i="1"/>
  <c r="J30" i="1"/>
  <c r="R30" i="1"/>
  <c r="Q30" i="1"/>
  <c r="J31" i="1"/>
  <c r="R31" i="1"/>
  <c r="Q31" i="1"/>
  <c r="J38" i="1"/>
  <c r="R38" i="1"/>
  <c r="Q38" i="1"/>
  <c r="J23" i="1"/>
  <c r="R23" i="1"/>
  <c r="Q23" i="1"/>
  <c r="J24" i="1"/>
  <c r="R24" i="1"/>
  <c r="Q24" i="1"/>
  <c r="J32" i="1"/>
  <c r="R32" i="1"/>
  <c r="Q32" i="1"/>
  <c r="J25" i="1"/>
  <c r="R25" i="1"/>
  <c r="Q25" i="1"/>
  <c r="J10" i="1"/>
  <c r="R10" i="1"/>
  <c r="Q10" i="1"/>
  <c r="J26" i="1"/>
  <c r="R26" i="1"/>
  <c r="Q26" i="1"/>
  <c r="J34" i="1"/>
  <c r="R34" i="1"/>
  <c r="Q34" i="1"/>
  <c r="J42" i="1"/>
  <c r="R42" i="1"/>
  <c r="Q42" i="1"/>
  <c r="J16" i="1"/>
  <c r="R16" i="1"/>
  <c r="Q16" i="1"/>
  <c r="J40" i="1"/>
  <c r="R40" i="1"/>
  <c r="Q40" i="1"/>
  <c r="J41" i="1"/>
  <c r="R41" i="1"/>
  <c r="Q41" i="1"/>
  <c r="J19" i="1"/>
  <c r="R19" i="1"/>
  <c r="Q19" i="1"/>
  <c r="J35" i="1"/>
  <c r="R35" i="1"/>
  <c r="Q35" i="1"/>
  <c r="J43" i="1"/>
  <c r="R43" i="1"/>
  <c r="Q43" i="1"/>
  <c r="J14" i="1"/>
  <c r="R14" i="1"/>
  <c r="Q14" i="1"/>
  <c r="J17" i="1"/>
  <c r="R17" i="1"/>
  <c r="Q17" i="1"/>
  <c r="J33" i="1"/>
  <c r="R33" i="1"/>
  <c r="Q33" i="1"/>
  <c r="J18" i="1"/>
  <c r="R18" i="1"/>
  <c r="Q18" i="1"/>
  <c r="J11" i="1"/>
  <c r="R11" i="1"/>
  <c r="Q11" i="1"/>
  <c r="J27" i="1"/>
  <c r="R27" i="1"/>
  <c r="Q27" i="1"/>
  <c r="J12" i="1"/>
  <c r="R12" i="1"/>
  <c r="Q12" i="1"/>
  <c r="J20" i="1"/>
  <c r="R20" i="1"/>
  <c r="Q20" i="1"/>
  <c r="J28" i="1"/>
  <c r="R28" i="1"/>
  <c r="Q28" i="1"/>
  <c r="J36" i="1"/>
  <c r="R36" i="1"/>
  <c r="Q36" i="1"/>
  <c r="J44" i="1"/>
  <c r="R44" i="1"/>
  <c r="Q44" i="1"/>
  <c r="J13" i="1"/>
  <c r="R13" i="1"/>
  <c r="Q13" i="1"/>
  <c r="J21" i="1"/>
  <c r="R21" i="1"/>
  <c r="Q21" i="1"/>
  <c r="J29" i="1"/>
  <c r="R29" i="1"/>
  <c r="Q29" i="1"/>
  <c r="J37" i="1"/>
  <c r="R37" i="1"/>
  <c r="Q37" i="1"/>
  <c r="J45" i="1"/>
  <c r="R45" i="1"/>
  <c r="Q45" i="1"/>
  <c r="F46" i="1"/>
  <c r="C28" i="12"/>
  <c r="E15" i="12"/>
  <c r="C15" i="12"/>
  <c r="Q46" i="1"/>
  <c r="R46" i="1"/>
  <c r="J46" i="1"/>
  <c r="F5" i="8"/>
  <c r="B1" i="8"/>
  <c r="C1" i="8"/>
  <c r="G5" i="8"/>
  <c r="B5" i="8"/>
  <c r="B11" i="8"/>
  <c r="F10" i="8"/>
  <c r="F15" i="8"/>
  <c r="F14" i="8"/>
  <c r="F11" i="8"/>
  <c r="F17" i="8"/>
  <c r="F13" i="8"/>
  <c r="F16" i="8"/>
  <c r="F8" i="8"/>
  <c r="F9" i="8"/>
  <c r="F18" i="8"/>
  <c r="F19" i="8"/>
  <c r="F12" i="8"/>
  <c r="C5" i="8"/>
  <c r="B13" i="8"/>
  <c r="B16" i="8"/>
  <c r="B8" i="8"/>
  <c r="B18" i="8"/>
  <c r="B14" i="8"/>
  <c r="B19" i="8"/>
  <c r="B12" i="8"/>
  <c r="B10" i="8"/>
  <c r="B15" i="8"/>
  <c r="B17" i="8"/>
  <c r="B9" i="8"/>
  <c r="F6" i="8"/>
  <c r="B6" i="8"/>
</calcChain>
</file>

<file path=xl/sharedStrings.xml><?xml version="1.0" encoding="utf-8"?>
<sst xmlns="http://schemas.openxmlformats.org/spreadsheetml/2006/main" count="1098" uniqueCount="918">
  <si>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</si>
  <si>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</si>
  <si>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</si>
  <si>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</si>
  <si>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</si>
  <si>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</si>
  <si>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</si>
  <si>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</si>
  <si>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</si>
  <si>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</si>
  <si>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</si>
  <si>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</si>
  <si>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</si>
  <si>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</si>
  <si>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</si>
  <si>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</si>
  <si>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</si>
  <si>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</si>
  <si>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</si>
  <si>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</si>
  <si>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</si>
  <si>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</si>
  <si>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</si>
  <si>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</si>
  <si>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</si>
  <si>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</si>
  <si>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</si>
  <si>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</si>
  <si>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</si>
  <si>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</si>
  <si>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</si>
  <si>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</si>
  <si>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</si>
  <si>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</si>
  <si>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</si>
  <si>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</si>
  <si>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</si>
  <si>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</si>
  <si>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</si>
  <si>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</si>
  <si>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</si>
  <si>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</si>
  <si>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</si>
  <si>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</si>
  <si>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</si>
  <si>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</si>
  <si>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</si>
  <si>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</si>
  <si>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</si>
  <si>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</si>
  <si>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</si>
  <si>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</si>
  <si>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</si>
  <si>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</si>
  <si>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</si>
  <si>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</si>
  <si>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</si>
  <si>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</si>
  <si>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</si>
  <si>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</si>
  <si>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</si>
  <si>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</si>
  <si>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</si>
  <si>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</si>
  <si>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</si>
  <si>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</si>
  <si>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</si>
  <si>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</si>
  <si>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</si>
  <si>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</si>
  <si>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</si>
  <si>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</si>
  <si>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</si>
  <si>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</si>
  <si>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</si>
  <si>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</si>
  <si>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</si>
  <si>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</si>
  <si>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</si>
  <si>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</si>
  <si>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</si>
  <si>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</si>
  <si>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</si>
  <si>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</si>
  <si>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</si>
  <si>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</si>
  <si>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</si>
  <si>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</si>
  <si>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</si>
  <si>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</si>
  <si>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</si>
  <si>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</si>
  <si>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</si>
  <si>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</si>
  <si>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</si>
  <si>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</si>
  <si>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</si>
  <si>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</si>
  <si>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</si>
  <si>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</si>
  <si>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</si>
  <si>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</si>
  <si>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</si>
  <si>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</si>
  <si>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</si>
  <si>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</si>
  <si>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</si>
  <si>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</si>
  <si>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</si>
  <si>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</si>
  <si>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</si>
  <si>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</si>
  <si>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</si>
  <si>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</si>
  <si>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</si>
  <si>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</si>
  <si>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</si>
  <si>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</si>
  <si>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</si>
  <si>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</si>
  <si>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</si>
  <si>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</si>
  <si>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</si>
  <si>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</si>
  <si>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</si>
  <si>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</si>
  <si>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</si>
  <si>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</si>
  <si>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</si>
  <si>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</si>
  <si>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</si>
  <si>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</si>
  <si>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</si>
  <si>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</si>
  <si>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</si>
  <si>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</si>
  <si>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</si>
  <si>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</si>
  <si>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</si>
  <si>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</si>
  <si>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</si>
  <si>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</si>
  <si>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</si>
  <si>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</si>
  <si>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</si>
  <si>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</si>
  <si>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</si>
  <si>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</si>
  <si>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</si>
  <si>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</si>
  <si>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</si>
  <si>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</si>
  <si>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</si>
  <si>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</si>
  <si>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</si>
  <si>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</si>
  <si>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</si>
  <si>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</si>
  <si>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</si>
  <si>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</si>
  <si>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</si>
  <si>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</si>
  <si>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</si>
  <si>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</si>
  <si>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</si>
  <si>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</si>
  <si>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</si>
  <si>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</si>
  <si>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</si>
  <si>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</si>
  <si>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</si>
  <si>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</si>
  <si>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</si>
  <si>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</si>
  <si>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</si>
  <si>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</si>
  <si>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</si>
  <si>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</si>
  <si>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</si>
  <si>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</si>
  <si>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</si>
  <si>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</si>
  <si>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</si>
  <si>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</si>
  <si>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</si>
  <si>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</si>
  <si>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</si>
  <si>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</si>
  <si>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</si>
  <si>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</si>
  <si>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</si>
  <si>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</si>
  <si>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</si>
  <si>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</si>
  <si>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</si>
  <si>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</si>
  <si>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</si>
  <si>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</si>
  <si>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</si>
  <si>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</si>
  <si>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</si>
  <si>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</si>
  <si>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</si>
  <si>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</si>
  <si>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</si>
  <si>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</si>
  <si>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</si>
  <si>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</si>
  <si>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</si>
  <si>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</si>
  <si>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</si>
  <si>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</si>
  <si>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</si>
  <si>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</si>
  <si>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</si>
  <si>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</si>
  <si>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</si>
  <si>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</si>
  <si>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</si>
  <si>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</si>
  <si>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</si>
  <si>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</si>
  <si>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</si>
  <si>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</si>
  <si>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</si>
  <si>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</si>
  <si>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</si>
  <si>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</si>
  <si>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</si>
  <si>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</si>
  <si>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</si>
  <si>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</si>
  <si>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</si>
  <si>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</si>
  <si>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</si>
  <si>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</si>
  <si>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</si>
  <si>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</si>
  <si>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</si>
  <si>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</si>
  <si>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</si>
  <si>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</si>
  <si>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</si>
  <si>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</si>
  <si>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</si>
  <si>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</si>
  <si>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</si>
  <si>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</si>
  <si>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</si>
  <si>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</si>
  <si>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</si>
  <si>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</si>
  <si>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</si>
  <si>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</si>
  <si>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</si>
  <si>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</si>
  <si>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</si>
  <si>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</si>
  <si>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</si>
  <si>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</si>
  <si>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</si>
  <si>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</si>
  <si>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</si>
  <si>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</si>
  <si>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</si>
  <si>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</si>
  <si>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</si>
  <si>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</si>
  <si>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</si>
  <si>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</si>
  <si>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</si>
  <si>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</si>
  <si>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</si>
  <si>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</si>
  <si>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</si>
  <si>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</si>
  <si>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</si>
  <si>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</si>
  <si>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</si>
  <si>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</si>
  <si>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</si>
  <si>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</si>
  <si>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</si>
  <si>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</si>
  <si>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</si>
  <si>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</si>
  <si>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</si>
  <si>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</si>
  <si>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</si>
  <si>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</si>
  <si>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</si>
  <si>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</si>
  <si>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</si>
  <si>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</si>
  <si>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</si>
  <si>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</si>
  <si>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</si>
  <si>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</si>
  <si>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</si>
  <si>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</si>
  <si>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</si>
  <si>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</si>
  <si>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</si>
  <si>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</si>
  <si>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</si>
  <si>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</si>
  <si>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</si>
  <si>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</si>
  <si>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</si>
  <si>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</si>
  <si>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</si>
  <si>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</si>
  <si>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</si>
  <si>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</si>
  <si>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</si>
  <si>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</si>
  <si>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</si>
  <si>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</si>
  <si>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</si>
  <si>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</si>
  <si>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</si>
  <si>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</si>
  <si>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</si>
  <si>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</si>
  <si>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</si>
  <si>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</si>
  <si>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</si>
  <si>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</si>
  <si>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</si>
  <si>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</si>
  <si>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</si>
  <si>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</si>
  <si>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</si>
  <si>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</si>
  <si>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</si>
  <si>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</si>
  <si>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</si>
  <si>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</si>
  <si>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</si>
  <si>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</si>
  <si>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</si>
  <si>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</si>
  <si>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</si>
  <si>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</si>
  <si>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</si>
  <si>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</si>
  <si>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</si>
  <si>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</si>
  <si>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</si>
  <si>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</si>
  <si>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</si>
  <si>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</si>
  <si>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</si>
  <si>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</si>
  <si>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</si>
  <si>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</si>
  <si>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</si>
  <si>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</si>
  <si>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</si>
  <si>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</si>
  <si>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</si>
  <si>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</si>
  <si>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</si>
  <si>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</si>
  <si>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</si>
  <si>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</si>
  <si>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</si>
  <si>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</si>
  <si>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</si>
  <si>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</si>
  <si>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</si>
  <si>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</si>
  <si>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</si>
  <si>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</si>
  <si>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</si>
  <si>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</si>
  <si>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</si>
  <si>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</si>
  <si>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</si>
  <si>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</si>
  <si>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</si>
  <si>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</si>
  <si>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</si>
  <si>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</si>
  <si>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</si>
  <si>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</si>
  <si>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</si>
  <si>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</si>
  <si>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</si>
  <si>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</si>
  <si>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</si>
  <si>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</si>
  <si>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</si>
  <si>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</si>
  <si>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</si>
  <si>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</si>
  <si>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</si>
  <si>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</si>
  <si>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</si>
  <si>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</si>
  <si>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</si>
  <si>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</si>
  <si>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</si>
  <si>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</si>
  <si>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</si>
  <si>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</si>
  <si>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</si>
  <si>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</si>
  <si>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</si>
  <si>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</si>
  <si>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</si>
  <si>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</si>
  <si>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</si>
  <si>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</si>
  <si>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</si>
  <si>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</si>
  <si>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</si>
  <si>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</si>
  <si>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</si>
  <si>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</si>
  <si>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</si>
  <si>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</si>
  <si>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</si>
  <si>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</si>
  <si>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</si>
  <si>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</si>
  <si>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</si>
  <si>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</si>
  <si>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</si>
  <si>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</si>
  <si>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</si>
  <si>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</si>
  <si>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</si>
  <si>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</si>
  <si>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</si>
  <si>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</si>
  <si>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</si>
  <si>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</si>
  <si>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</si>
  <si>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</si>
  <si>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</si>
  <si>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</si>
  <si>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</si>
  <si>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</si>
  <si>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</si>
  <si>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</si>
  <si>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</si>
  <si>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</si>
  <si>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</si>
  <si>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</si>
  <si>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</si>
  <si>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</si>
  <si>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</si>
  <si>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</si>
  <si>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</si>
  <si>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</si>
  <si>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</si>
  <si>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</si>
  <si>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</si>
  <si>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</si>
  <si>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</si>
  <si>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</si>
  <si>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</si>
  <si>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</si>
  <si>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</si>
  <si>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</si>
  <si>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</si>
  <si>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</si>
  <si>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</si>
  <si>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</si>
  <si>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</si>
  <si>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</si>
  <si>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</si>
  <si>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</si>
  <si>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</si>
  <si>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</si>
  <si>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</si>
  <si>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</si>
  <si>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</si>
  <si>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</si>
  <si>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</si>
  <si>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</si>
  <si>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</si>
  <si>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</si>
  <si>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</si>
  <si>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</si>
  <si>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</si>
  <si>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</si>
  <si>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</si>
  <si>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</si>
  <si>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</si>
  <si>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</si>
  <si>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</si>
  <si>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</si>
  <si>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</si>
  <si>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</si>
  <si>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</si>
  <si>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</si>
  <si>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</si>
  <si>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</si>
  <si>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</si>
  <si>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</si>
  <si>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</si>
  <si>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</si>
  <si>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</si>
  <si>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</si>
  <si>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</si>
  <si>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</si>
  <si>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</si>
  <si>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</si>
  <si>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</si>
  <si>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</si>
  <si>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</si>
  <si>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</si>
  <si>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</si>
  <si>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</si>
  <si>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</si>
  <si>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</si>
  <si>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</si>
  <si>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</si>
  <si>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</si>
  <si>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</si>
  <si>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</si>
  <si>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</si>
  <si>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</si>
  <si>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</si>
  <si>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</si>
  <si>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</si>
  <si>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</si>
  <si>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</si>
  <si>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</si>
  <si>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</si>
  <si>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</si>
  <si>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</si>
  <si>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</si>
  <si>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</si>
  <si>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</si>
  <si>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</si>
  <si>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</si>
  <si>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</si>
  <si>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</si>
  <si>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</si>
  <si>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</si>
  <si>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</si>
  <si>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</si>
  <si>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</si>
  <si>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</si>
  <si>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</si>
  <si>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</si>
  <si>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</si>
  <si>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</si>
  <si>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</si>
  <si>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</si>
  <si>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</si>
  <si>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</si>
  <si>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</si>
  <si>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</si>
  <si>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</si>
  <si>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</si>
  <si>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</si>
  <si>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</si>
  <si>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</si>
  <si>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</si>
  <si>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</si>
  <si>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</si>
  <si>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</si>
  <si>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</si>
  <si>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</si>
  <si>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</si>
  <si>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</si>
  <si>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</si>
  <si>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</si>
  <si>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</si>
  <si>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</si>
  <si>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</si>
  <si>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</si>
  <si>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</si>
  <si>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</si>
  <si>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</si>
  <si>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</si>
  <si>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</si>
  <si>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</si>
  <si>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</si>
  <si>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</si>
  <si>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</si>
  <si>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</si>
  <si>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</si>
  <si>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</si>
  <si>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</si>
  <si>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</si>
  <si>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</si>
  <si>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</si>
  <si>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</si>
  <si>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</si>
  <si>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</si>
  <si>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</si>
  <si>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</si>
  <si>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</si>
  <si>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</si>
  <si>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</si>
  <si>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</si>
  <si>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</si>
  <si>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</si>
  <si>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</si>
  <si>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</si>
  <si>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</si>
  <si>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</si>
  <si>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</si>
  <si>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</si>
  <si>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</si>
  <si>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</si>
  <si>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</si>
  <si>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</si>
  <si>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</si>
  <si>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</si>
  <si>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</si>
  <si>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</si>
  <si>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</si>
  <si>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</si>
  <si>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</si>
  <si>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</si>
  <si>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</si>
  <si>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</si>
  <si>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</si>
  <si>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</si>
  <si>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</si>
  <si>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</si>
  <si>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</si>
  <si>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</si>
  <si>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</si>
  <si>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</si>
  <si>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</si>
  <si>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</si>
  <si>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</si>
  <si>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</si>
  <si>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</si>
  <si>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</si>
  <si>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</si>
  <si>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</si>
  <si>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</si>
  <si>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</si>
  <si>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</si>
  <si>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</si>
  <si>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</si>
  <si>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</si>
  <si>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</si>
  <si>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</si>
  <si>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</si>
  <si>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</si>
  <si>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</si>
  <si>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</si>
  <si>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</si>
  <si>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</si>
  <si>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</si>
  <si>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</si>
  <si>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</si>
  <si>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</si>
  <si>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</si>
  <si>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</si>
  <si>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</si>
  <si>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</si>
  <si>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</si>
  <si>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</si>
  <si>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</si>
  <si>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</si>
  <si>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</si>
  <si>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</si>
  <si>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</si>
  <si>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</si>
  <si>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</si>
  <si>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</si>
  <si>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</si>
  <si>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</si>
  <si>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</si>
  <si>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</si>
  <si>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</si>
  <si>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</si>
  <si>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</si>
  <si>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</si>
  <si>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</si>
  <si>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</si>
  <si>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</si>
  <si>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</si>
  <si>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</si>
  <si>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</si>
  <si>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</si>
  <si>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</si>
  <si>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</si>
  <si>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</si>
  <si>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</si>
  <si>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</si>
  <si>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</si>
  <si>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</si>
  <si>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</si>
  <si>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</si>
  <si>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</si>
  <si>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</si>
  <si>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</si>
  <si>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</si>
  <si>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</si>
  <si>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</si>
  <si>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</si>
  <si>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</si>
  <si>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</si>
  <si>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</si>
  <si>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</si>
  <si>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</si>
  <si>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</si>
  <si>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</si>
  <si>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</si>
  <si>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</si>
  <si>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</si>
  <si>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</si>
  <si>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</si>
  <si>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</si>
  <si>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</si>
  <si>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</si>
  <si>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</si>
  <si>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</si>
  <si>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</si>
  <si>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</si>
  <si>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</si>
  <si>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</si>
  <si>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</si>
  <si>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</si>
  <si>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</si>
  <si>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</si>
  <si>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</si>
  <si>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</si>
  <si>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</si>
  <si>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</si>
  <si>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</si>
  <si>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</si>
  <si>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</si>
  <si>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</si>
  <si>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</si>
  <si>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</si>
  <si>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</si>
  <si>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</si>
  <si>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</si>
  <si>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</si>
  <si>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</si>
  <si>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</si>
  <si>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</si>
  <si>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</si>
  <si>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</si>
  <si>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</si>
  <si>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</si>
  <si>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</si>
  <si>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</si>
  <si>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</si>
  <si>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</si>
  <si>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</si>
  <si>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</si>
  <si>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</si>
  <si>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</si>
  <si>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</si>
  <si>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</si>
  <si>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</si>
  <si>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</si>
  <si>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</si>
  <si>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</si>
  <si>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</si>
  <si>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</si>
  <si>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</si>
  <si>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</si>
  <si>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</si>
  <si>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</si>
  <si>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</si>
  <si>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</si>
  <si>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</si>
  <si>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</si>
  <si>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</si>
  <si>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</si>
  <si>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</si>
  <si>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</si>
  <si>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</si>
  <si>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</si>
  <si>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</si>
  <si>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</si>
  <si>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</si>
  <si>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</si>
  <si>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</si>
  <si>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</si>
  <si>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</si>
  <si>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</si>
  <si>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</si>
  <si>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</si>
  <si>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</si>
  <si>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</si>
  <si>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</si>
  <si>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</si>
  <si>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</si>
  <si>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</si>
  <si>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</si>
  <si>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</si>
  <si>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</si>
  <si>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</si>
  <si>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</si>
  <si>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</si>
  <si>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</si>
  <si>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</si>
  <si>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</si>
  <si>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</si>
  <si>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</si>
  <si>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</si>
  <si>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</si>
  <si>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</si>
  <si>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</si>
  <si>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</si>
  <si>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</si>
  <si>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</si>
  <si>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</si>
  <si>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</si>
  <si>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</si>
  <si>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</si>
  <si>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</si>
  <si>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</si>
  <si>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</si>
  <si>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</si>
  <si>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</si>
  <si>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</si>
  <si>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</si>
  <si>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</si>
  <si>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</si>
  <si>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</si>
  <si>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</si>
  <si>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</si>
  <si>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</si>
  <si>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</si>
  <si>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</si>
  <si>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</si>
  <si>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</si>
  <si>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</si>
  <si>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</si>
  <si>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</si>
  <si>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</si>
  <si>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</si>
  <si>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</si>
  <si>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</si>
  <si>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</si>
  <si>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</si>
  <si>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</si>
  <si>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</si>
  <si>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</si>
  <si>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</si>
  <si>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</si>
  <si>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</si>
  <si>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</si>
  <si>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</si>
  <si>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</si>
  <si>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</si>
  <si>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</si>
  <si>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</si>
  <si>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</si>
  <si>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</si>
  <si>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</si>
  <si>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</si>
  <si>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</si>
  <si>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</si>
  <si>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</si>
  <si>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</si>
  <si>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</si>
  <si>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</si>
  <si>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</si>
  <si>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</si>
  <si>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</si>
  <si>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</si>
  <si>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</si>
  <si>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</si>
  <si>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</si>
  <si>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</si>
  <si>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</si>
  <si>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</si>
  <si>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</si>
  <si>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</si>
  <si>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</si>
  <si>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</si>
  <si>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</si>
  <si>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</si>
  <si>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</si>
  <si>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</si>
  <si>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</si>
  <si>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</si>
  <si>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</si>
  <si>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</si>
  <si>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</si>
  <si>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</si>
  <si>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</si>
  <si>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</si>
  <si>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</si>
  <si>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</si>
  <si>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</si>
  <si>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</si>
  <si>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</si>
  <si>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</si>
  <si>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</si>
  <si>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</si>
  <si>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Collections - FIRS</t>
  </si>
  <si>
    <t>Cost of Collection - DPR</t>
  </si>
  <si>
    <t>₦</t>
  </si>
  <si>
    <t>Refund to NCS</t>
  </si>
  <si>
    <t>Distribution of Revenue Allocation to FGN by Federation Account Allocation Committee for the Month of January, 2019 Shared in February, 2019</t>
  </si>
  <si>
    <t>Summary of Gross Revenue Allocation by Federation Account Allocation Committee for the Month of January, 2019 Shared in February, 2019</t>
  </si>
  <si>
    <t>Net VAT Allocation</t>
  </si>
  <si>
    <t>Exchange Gain Allocation</t>
  </si>
  <si>
    <t>FCT, ABUJA</t>
  </si>
  <si>
    <t>Total LGCs</t>
  </si>
  <si>
    <t>17=6+11+12</t>
  </si>
  <si>
    <t>18=10+11+12</t>
  </si>
  <si>
    <t>9(4 + 5 +6+7 + 8)</t>
  </si>
  <si>
    <t>Summary of Distribution of Revenue Allocation to Local Government Councils by Federation Account Allocation Committee for the month of January, 2019 Shared in February, 2019</t>
  </si>
  <si>
    <t>9(3+ 4+ 5+ 6 + 7 + 8)</t>
  </si>
  <si>
    <t>Distribution of Revenue Allocation to Local Government Councils by Federation Account Allocation Committee for the Month of January, 2019 Shared in February, 2019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</si>
  <si>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</si>
  <si>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Excess Bank Charges Recovered</t>
  </si>
  <si>
    <t>Distribution ₦50Billon of Forex Equalization</t>
  </si>
  <si>
    <t>Distribution of Revenue Allocation to State Governments by Federation Account Allocation Committee for the month ofJanuary, 2019 Shared in February,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</si>
</sst>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  <numFmt numFmtId="167" formatCode="_(* #,##0.00_);_(* \(#,##0.00\);_(* &quot;-&quot;_);_(@_)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20"/>
      <name val="Arial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i/>
      <sz val="14"/>
      <name val="Times New Roman"/>
      <family val="1"/>
    </font>
    <font>
      <b/>
      <i/>
      <sz val="20"/>
      <name val="Times New Roman"/>
      <family val="1"/>
    </font>
    <font>
      <b/>
      <i/>
      <u/>
      <sz val="13"/>
      <name val="Times New Roman"/>
      <family val="1"/>
    </font>
    <font>
      <b/>
      <i/>
      <sz val="18"/>
      <name val="Times New Roman"/>
      <family val="1"/>
    </font>
    <font>
      <b/>
      <i/>
      <sz val="16"/>
      <name val="Times New Roman"/>
      <family val="1"/>
    </font>
    <font>
      <b/>
      <i/>
      <sz val="10"/>
      <name val="Times New Roman"/>
      <family val="1"/>
    </font>
    <font>
      <b/>
      <i/>
      <sz val="22"/>
      <name val="Times New Roman"/>
      <family val="1"/>
    </font>
    <font>
      <b/>
      <i/>
      <sz val="12"/>
      <name val="Times New Roman"/>
      <family val="1"/>
    </font>
    <font>
      <b/>
      <i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13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164" fontId="2" fillId="0" borderId="3" xfId="1" applyFont="1" applyBorder="1"/>
    <xf numFmtId="164" fontId="2" fillId="0" borderId="2" xfId="0" applyNumberFormat="1" applyFont="1" applyBorder="1"/>
    <xf numFmtId="0" fontId="2" fillId="0" borderId="0" xfId="0" applyFont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vertical="center"/>
    </xf>
    <xf numFmtId="0" fontId="11" fillId="0" borderId="0" xfId="0" applyFont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/>
    <xf numFmtId="2" fontId="0" fillId="0" borderId="0" xfId="0" applyNumberFormat="1"/>
    <xf numFmtId="0" fontId="6" fillId="0" borderId="0" xfId="0" applyFont="1"/>
    <xf numFmtId="0" fontId="14" fillId="0" borderId="0" xfId="0" applyFont="1"/>
    <xf numFmtId="164" fontId="15" fillId="0" borderId="1" xfId="1" applyFont="1" applyBorder="1" applyAlignment="1">
      <alignment horizontal="right" wrapText="1"/>
    </xf>
    <xf numFmtId="164" fontId="16" fillId="0" borderId="1" xfId="1" applyFont="1" applyBorder="1" applyAlignment="1">
      <alignment horizontal="right" wrapText="1"/>
    </xf>
    <xf numFmtId="164" fontId="18" fillId="0" borderId="1" xfId="1" applyFont="1" applyBorder="1" applyAlignment="1">
      <alignment horizontal="right" wrapText="1"/>
    </xf>
    <xf numFmtId="164" fontId="17" fillId="0" borderId="0" xfId="1" applyFont="1"/>
    <xf numFmtId="164" fontId="18" fillId="0" borderId="0" xfId="1" applyFont="1" applyAlignment="1">
      <alignment horizontal="right" wrapText="1"/>
    </xf>
    <xf numFmtId="0" fontId="19" fillId="0" borderId="0" xfId="0" applyFont="1"/>
    <xf numFmtId="0" fontId="20" fillId="0" borderId="0" xfId="0" applyFont="1" applyAlignment="1">
      <alignment horizontal="right"/>
    </xf>
    <xf numFmtId="0" fontId="22" fillId="0" borderId="0" xfId="0" applyFont="1"/>
    <xf numFmtId="0" fontId="20" fillId="0" borderId="9" xfId="0" applyFont="1" applyBorder="1" applyAlignment="1">
      <alignment horizontal="center"/>
    </xf>
    <xf numFmtId="0" fontId="20" fillId="0" borderId="9" xfId="0" applyFont="1" applyBorder="1"/>
    <xf numFmtId="0" fontId="20" fillId="0" borderId="10" xfId="0" applyFont="1" applyBorder="1"/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5" xfId="0" quotePrefix="1" applyFont="1" applyBorder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0" fillId="0" borderId="0" xfId="0" quotePrefix="1" applyFont="1" applyAlignment="1">
      <alignment horizontal="center"/>
    </xf>
    <xf numFmtId="0" fontId="23" fillId="0" borderId="1" xfId="0" applyFont="1" applyBorder="1"/>
    <xf numFmtId="164" fontId="20" fillId="0" borderId="0" xfId="1" applyFont="1"/>
    <xf numFmtId="164" fontId="20" fillId="0" borderId="0" xfId="1" applyFont="1" applyAlignment="1">
      <alignment horizontal="center"/>
    </xf>
    <xf numFmtId="0" fontId="23" fillId="0" borderId="1" xfId="0" applyFont="1" applyBorder="1" applyAlignment="1">
      <alignment wrapText="1"/>
    </xf>
    <xf numFmtId="0" fontId="24" fillId="0" borderId="0" xfId="0" applyFont="1"/>
    <xf numFmtId="43" fontId="24" fillId="0" borderId="0" xfId="0" applyNumberFormat="1" applyFont="1" applyAlignment="1">
      <alignment horizontal="right"/>
    </xf>
    <xf numFmtId="165" fontId="13" fillId="0" borderId="11" xfId="2" applyNumberFormat="1" applyFont="1" applyBorder="1" applyAlignment="1">
      <alignment horizontal="right" wrapText="1"/>
    </xf>
    <xf numFmtId="43" fontId="20" fillId="0" borderId="0" xfId="0" applyNumberFormat="1" applyFont="1" applyAlignment="1">
      <alignment horizontal="right"/>
    </xf>
    <xf numFmtId="0" fontId="25" fillId="0" borderId="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19" fillId="0" borderId="1" xfId="0" applyFont="1" applyBorder="1"/>
    <xf numFmtId="0" fontId="23" fillId="0" borderId="5" xfId="0" quotePrefix="1" applyFont="1" applyBorder="1" applyAlignment="1">
      <alignment horizontal="center"/>
    </xf>
    <xf numFmtId="0" fontId="25" fillId="0" borderId="0" xfId="0" quotePrefix="1" applyFont="1" applyAlignment="1">
      <alignment horizontal="center"/>
    </xf>
    <xf numFmtId="0" fontId="17" fillId="0" borderId="1" xfId="0" applyFont="1" applyBorder="1"/>
    <xf numFmtId="164" fontId="17" fillId="0" borderId="6" xfId="1" applyFont="1" applyBorder="1"/>
    <xf numFmtId="164" fontId="17" fillId="0" borderId="1" xfId="1" applyFont="1" applyBorder="1"/>
    <xf numFmtId="164" fontId="19" fillId="0" borderId="0" xfId="0" applyNumberFormat="1" applyFont="1"/>
    <xf numFmtId="0" fontId="23" fillId="0" borderId="5" xfId="0" applyFont="1" applyBorder="1"/>
    <xf numFmtId="164" fontId="23" fillId="0" borderId="0" xfId="1" applyFont="1"/>
    <xf numFmtId="43" fontId="19" fillId="0" borderId="0" xfId="0" applyNumberFormat="1" applyFont="1"/>
    <xf numFmtId="0" fontId="27" fillId="0" borderId="1" xfId="0" applyFont="1" applyBorder="1" applyAlignment="1">
      <alignment horizontal="center" wrapText="1"/>
    </xf>
    <xf numFmtId="0" fontId="27" fillId="0" borderId="7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0" fillId="0" borderId="3" xfId="0" applyFont="1" applyBorder="1"/>
    <xf numFmtId="0" fontId="33" fillId="0" borderId="0" xfId="0" applyFont="1"/>
    <xf numFmtId="0" fontId="31" fillId="0" borderId="0" xfId="0" applyFont="1"/>
    <xf numFmtId="164" fontId="33" fillId="0" borderId="0" xfId="0" applyNumberFormat="1" applyFont="1"/>
    <xf numFmtId="43" fontId="33" fillId="0" borderId="0" xfId="0" applyNumberFormat="1" applyFont="1"/>
    <xf numFmtId="164" fontId="23" fillId="0" borderId="12" xfId="1" applyFont="1" applyBorder="1"/>
    <xf numFmtId="166" fontId="28" fillId="0" borderId="1" xfId="1" applyNumberFormat="1" applyFont="1" applyBorder="1" applyAlignment="1">
      <alignment horizontal="left"/>
    </xf>
    <xf numFmtId="164" fontId="28" fillId="0" borderId="1" xfId="1" applyFont="1" applyBorder="1" applyAlignment="1">
      <alignment horizontal="center"/>
    </xf>
    <xf numFmtId="164" fontId="35" fillId="0" borderId="1" xfId="1" applyFont="1" applyBorder="1"/>
    <xf numFmtId="164" fontId="35" fillId="0" borderId="1" xfId="1" applyFont="1" applyBorder="1" applyAlignment="1">
      <alignment wrapText="1"/>
    </xf>
    <xf numFmtId="164" fontId="35" fillId="0" borderId="1" xfId="1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64" fontId="24" fillId="0" borderId="1" xfId="1" applyFont="1" applyBorder="1"/>
    <xf numFmtId="166" fontId="24" fillId="0" borderId="1" xfId="1" applyNumberFormat="1" applyFont="1" applyBorder="1" applyAlignment="1">
      <alignment horizontal="left"/>
    </xf>
    <xf numFmtId="166" fontId="24" fillId="0" borderId="1" xfId="1" applyNumberFormat="1" applyFont="1" applyBorder="1"/>
    <xf numFmtId="164" fontId="28" fillId="0" borderId="1" xfId="1" applyFont="1" applyBorder="1"/>
    <xf numFmtId="164" fontId="20" fillId="0" borderId="1" xfId="1" applyFont="1" applyBorder="1"/>
    <xf numFmtId="165" fontId="13" fillId="0" borderId="0" xfId="2" applyNumberFormat="1" applyFont="1" applyAlignment="1">
      <alignment horizontal="right" wrapText="1"/>
    </xf>
    <xf numFmtId="0" fontId="20" fillId="0" borderId="0" xfId="0" applyFont="1"/>
    <xf numFmtId="0" fontId="28" fillId="0" borderId="0" xfId="0" applyFont="1" applyAlignment="1">
      <alignment horizontal="center"/>
    </xf>
    <xf numFmtId="0" fontId="23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6" fontId="0" fillId="0" borderId="0" xfId="0" applyNumberFormat="1" applyAlignment="1">
      <alignment horizontal="center"/>
    </xf>
    <xf numFmtId="167" fontId="17" fillId="0" borderId="6" xfId="1" applyNumberFormat="1" applyFont="1" applyBorder="1"/>
    <xf numFmtId="166" fontId="28" fillId="0" borderId="1" xfId="1" applyNumberFormat="1" applyFont="1" applyBorder="1" applyAlignment="1">
      <alignment vertical="center"/>
    </xf>
    <xf numFmtId="164" fontId="28" fillId="0" borderId="1" xfId="1" applyFont="1" applyBorder="1" applyAlignment="1">
      <alignment vertic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6" fillId="0" borderId="0" xfId="0" applyFont="1" applyAlignment="1">
      <alignment horizontal="left" wrapText="1"/>
    </xf>
    <xf numFmtId="0" fontId="34" fillId="0" borderId="9" xfId="0" applyFont="1" applyBorder="1" applyAlignment="1">
      <alignment horizontal="center"/>
    </xf>
    <xf numFmtId="164" fontId="29" fillId="0" borderId="5" xfId="1" applyFont="1" applyBorder="1" applyAlignment="1">
      <alignment horizontal="center"/>
    </xf>
    <xf numFmtId="164" fontId="29" fillId="0" borderId="8" xfId="1" applyFont="1" applyBorder="1" applyAlignment="1">
      <alignment horizontal="center"/>
    </xf>
    <xf numFmtId="164" fontId="29" fillId="0" borderId="2" xfId="1" applyFont="1" applyBorder="1" applyAlignment="1">
      <alignment horizontal="center"/>
    </xf>
    <xf numFmtId="0" fontId="32" fillId="0" borderId="1" xfId="0" applyFont="1" applyBorder="1" applyAlignment="1">
      <alignment horizontal="center" wrapText="1"/>
    </xf>
    <xf numFmtId="166" fontId="24" fillId="0" borderId="1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3">
    <cellStyle name="Comma" xfId="1" builtinId="3"/>
    <cellStyle name="Normal" xfId="0" builtinId="0"/>
    <cellStyle name="Normal_FG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3</v>
      </c>
      <c r="C1">
        <f ca="1">YEAR(NOW())</f>
        <v>2019</v>
      </c>
    </row>
    <row r="2" spans="1:8" ht="23.1" customHeight="1" x14ac:dyDescent="0.2"/>
    <row r="3" spans="1:8" ht="23.1" customHeight="1" x14ac:dyDescent="0.2">
      <c r="B3" t="s">
        <v>797</v>
      </c>
      <c r="F3" t="s">
        <v>798</v>
      </c>
    </row>
    <row r="4" spans="1:8" ht="23.1" customHeight="1" x14ac:dyDescent="0.2">
      <c r="B4" t="s">
        <v>794</v>
      </c>
      <c r="C4" t="s">
        <v>795</v>
      </c>
      <c r="D4" t="s">
        <v>796</v>
      </c>
      <c r="F4" t="s">
        <v>794</v>
      </c>
      <c r="G4" t="s">
        <v>795</v>
      </c>
      <c r="H4" t="s">
        <v>796</v>
      </c>
    </row>
    <row r="5" spans="1:8" ht="23.1" customHeight="1" x14ac:dyDescent="0.2">
      <c r="B5" s="32" t="e">
        <f>IF(G5=1,F5-1,F5)</f>
        <v>#REF!</v>
      </c>
      <c r="C5" s="3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4" t="e">
        <f>LOOKUP(C5,A8:B19)</f>
        <v>#REF!</v>
      </c>
      <c r="F6" s="34" t="e">
        <f>IF(G5=1,LOOKUP(G5,E8:F19),LOOKUP(G5,A8:B19))</f>
        <v>#REF!</v>
      </c>
    </row>
    <row r="8" spans="1:8" x14ac:dyDescent="0.2">
      <c r="A8">
        <v>1</v>
      </c>
      <c r="B8" s="35" t="e">
        <f>D8&amp;"-"&amp;RIGHT(B$5,2)</f>
        <v>#REF!</v>
      </c>
      <c r="D8" s="33" t="s">
        <v>807</v>
      </c>
      <c r="E8">
        <v>1</v>
      </c>
      <c r="F8" s="35" t="e">
        <f>D8&amp;"-"&amp;RIGHT(F$5,2)</f>
        <v>#REF!</v>
      </c>
    </row>
    <row r="9" spans="1:8" x14ac:dyDescent="0.2">
      <c r="A9">
        <v>2</v>
      </c>
      <c r="B9" s="35" t="e">
        <f t="shared" ref="B9:B19" si="0">D9&amp;"-"&amp;RIGHT(B$5,2)</f>
        <v>#REF!</v>
      </c>
      <c r="D9" s="33" t="s">
        <v>808</v>
      </c>
      <c r="E9">
        <v>2</v>
      </c>
      <c r="F9" s="35" t="e">
        <f t="shared" ref="F9:F19" si="1">D9&amp;"-"&amp;RIGHT(F$5,2)</f>
        <v>#REF!</v>
      </c>
    </row>
    <row r="10" spans="1:8" x14ac:dyDescent="0.2">
      <c r="A10">
        <v>3</v>
      </c>
      <c r="B10" s="35" t="e">
        <f t="shared" si="0"/>
        <v>#REF!</v>
      </c>
      <c r="D10" s="33" t="s">
        <v>809</v>
      </c>
      <c r="E10">
        <v>3</v>
      </c>
      <c r="F10" s="35" t="e">
        <f t="shared" si="1"/>
        <v>#REF!</v>
      </c>
    </row>
    <row r="11" spans="1:8" x14ac:dyDescent="0.2">
      <c r="A11">
        <v>4</v>
      </c>
      <c r="B11" s="35" t="e">
        <f t="shared" si="0"/>
        <v>#REF!</v>
      </c>
      <c r="D11" s="33" t="s">
        <v>810</v>
      </c>
      <c r="E11">
        <v>4</v>
      </c>
      <c r="F11" s="35" t="e">
        <f t="shared" si="1"/>
        <v>#REF!</v>
      </c>
    </row>
    <row r="12" spans="1:8" x14ac:dyDescent="0.2">
      <c r="A12">
        <v>5</v>
      </c>
      <c r="B12" s="35" t="e">
        <f t="shared" si="0"/>
        <v>#REF!</v>
      </c>
      <c r="D12" s="33" t="s">
        <v>799</v>
      </c>
      <c r="E12">
        <v>5</v>
      </c>
      <c r="F12" s="35" t="e">
        <f t="shared" si="1"/>
        <v>#REF!</v>
      </c>
    </row>
    <row r="13" spans="1:8" x14ac:dyDescent="0.2">
      <c r="A13">
        <v>6</v>
      </c>
      <c r="B13" s="35" t="e">
        <f t="shared" si="0"/>
        <v>#REF!</v>
      </c>
      <c r="D13" s="33" t="s">
        <v>800</v>
      </c>
      <c r="E13">
        <v>6</v>
      </c>
      <c r="F13" s="35" t="e">
        <f t="shared" si="1"/>
        <v>#REF!</v>
      </c>
    </row>
    <row r="14" spans="1:8" x14ac:dyDescent="0.2">
      <c r="A14">
        <v>7</v>
      </c>
      <c r="B14" s="35" t="e">
        <f t="shared" si="0"/>
        <v>#REF!</v>
      </c>
      <c r="D14" s="33" t="s">
        <v>801</v>
      </c>
      <c r="E14">
        <v>7</v>
      </c>
      <c r="F14" s="35" t="e">
        <f t="shared" si="1"/>
        <v>#REF!</v>
      </c>
    </row>
    <row r="15" spans="1:8" x14ac:dyDescent="0.2">
      <c r="A15">
        <v>8</v>
      </c>
      <c r="B15" s="35" t="e">
        <f t="shared" si="0"/>
        <v>#REF!</v>
      </c>
      <c r="D15" s="33" t="s">
        <v>802</v>
      </c>
      <c r="E15">
        <v>8</v>
      </c>
      <c r="F15" s="35" t="e">
        <f t="shared" si="1"/>
        <v>#REF!</v>
      </c>
    </row>
    <row r="16" spans="1:8" x14ac:dyDescent="0.2">
      <c r="A16">
        <v>9</v>
      </c>
      <c r="B16" s="35" t="e">
        <f t="shared" si="0"/>
        <v>#REF!</v>
      </c>
      <c r="D16" s="33" t="s">
        <v>803</v>
      </c>
      <c r="E16">
        <v>9</v>
      </c>
      <c r="F16" s="35" t="e">
        <f t="shared" si="1"/>
        <v>#REF!</v>
      </c>
    </row>
    <row r="17" spans="1:6" x14ac:dyDescent="0.2">
      <c r="A17">
        <v>10</v>
      </c>
      <c r="B17" s="35" t="e">
        <f t="shared" si="0"/>
        <v>#REF!</v>
      </c>
      <c r="D17" s="33" t="s">
        <v>804</v>
      </c>
      <c r="E17">
        <v>10</v>
      </c>
      <c r="F17" s="35" t="e">
        <f t="shared" si="1"/>
        <v>#REF!</v>
      </c>
    </row>
    <row r="18" spans="1:6" x14ac:dyDescent="0.2">
      <c r="A18">
        <v>11</v>
      </c>
      <c r="B18" s="35" t="e">
        <f t="shared" si="0"/>
        <v>#REF!</v>
      </c>
      <c r="D18" s="33" t="s">
        <v>805</v>
      </c>
      <c r="E18">
        <v>11</v>
      </c>
      <c r="F18" s="35" t="e">
        <f t="shared" si="1"/>
        <v>#REF!</v>
      </c>
    </row>
    <row r="19" spans="1:6" x14ac:dyDescent="0.2">
      <c r="A19">
        <v>12</v>
      </c>
      <c r="B19" s="35" t="e">
        <f t="shared" si="0"/>
        <v>#REF!</v>
      </c>
      <c r="D19" s="33" t="s">
        <v>806</v>
      </c>
      <c r="E19">
        <v>12</v>
      </c>
      <c r="F19" s="35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zoomScale="98" zoomScaleNormal="98" workbookViewId="0">
      <selection sqref="A1:XFD2"/>
    </sheetView>
  </sheetViews>
  <sheetFormatPr defaultRowHeight="12.75" x14ac:dyDescent="0.2"/>
  <cols>
    <col min="1" max="1" width="6.28515625" customWidth="1"/>
    <col min="2" max="2" width="40.85546875" customWidth="1"/>
    <col min="3" max="4" width="28.28515625" customWidth="1"/>
    <col min="5" max="9" width="27.5703125" customWidth="1"/>
    <col min="10" max="10" width="28.42578125" bestFit="1" customWidth="1"/>
    <col min="11" max="11" width="28.85546875" customWidth="1"/>
    <col min="12" max="12" width="25.140625" customWidth="1"/>
    <col min="13" max="13" width="23.42578125" bestFit="1" customWidth="1"/>
    <col min="15" max="16" width="9.140625" hidden="1" customWidth="1"/>
  </cols>
  <sheetData>
    <row r="1" spans="1:18" ht="25.5" x14ac:dyDescent="0.3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36"/>
      <c r="N1" s="36"/>
      <c r="Q1" s="36"/>
      <c r="R1" s="36"/>
    </row>
    <row r="2" spans="1:18" ht="18.75" x14ac:dyDescent="0.3">
      <c r="A2" s="43"/>
      <c r="B2" s="43"/>
      <c r="C2" s="43"/>
      <c r="D2" s="43"/>
      <c r="E2" s="44"/>
      <c r="F2" s="44"/>
      <c r="G2" s="44"/>
      <c r="H2" s="44"/>
      <c r="I2" s="44"/>
      <c r="J2" s="43"/>
      <c r="K2" s="43"/>
      <c r="L2" s="43"/>
    </row>
    <row r="3" spans="1:18" ht="26.25" x14ac:dyDescent="0.4">
      <c r="A3" s="112" t="s">
        <v>903</v>
      </c>
      <c r="B3" s="112"/>
      <c r="C3" s="112"/>
      <c r="D3" s="112"/>
      <c r="E3" s="112"/>
      <c r="F3" s="112"/>
      <c r="G3" s="112"/>
      <c r="H3" s="112"/>
      <c r="I3" s="112"/>
      <c r="J3" s="112"/>
      <c r="K3" s="45"/>
      <c r="L3" s="45"/>
      <c r="M3" s="37"/>
      <c r="N3" s="37"/>
      <c r="O3" s="37"/>
      <c r="P3" s="37"/>
      <c r="Q3" s="37"/>
      <c r="R3" s="37"/>
    </row>
    <row r="4" spans="1:18" ht="18.75" x14ac:dyDescent="0.3">
      <c r="A4" s="43"/>
      <c r="B4" s="43"/>
      <c r="C4" s="46"/>
      <c r="D4" s="46"/>
      <c r="E4" s="47"/>
      <c r="F4" s="47"/>
      <c r="G4" s="47"/>
      <c r="H4" s="47"/>
      <c r="I4" s="101"/>
      <c r="J4" s="48"/>
      <c r="K4" s="43"/>
      <c r="L4" s="43"/>
    </row>
    <row r="5" spans="1:18" ht="66" customHeight="1" x14ac:dyDescent="0.35">
      <c r="A5" s="83" t="s">
        <v>0</v>
      </c>
      <c r="B5" s="83" t="s">
        <v>13</v>
      </c>
      <c r="C5" s="49" t="s">
        <v>881</v>
      </c>
      <c r="D5" s="50" t="s">
        <v>916</v>
      </c>
      <c r="E5" s="50" t="s">
        <v>915</v>
      </c>
      <c r="F5" s="50" t="s">
        <v>23</v>
      </c>
      <c r="G5" s="82" t="s">
        <v>882</v>
      </c>
      <c r="H5" s="82" t="s">
        <v>883</v>
      </c>
      <c r="I5" s="102"/>
      <c r="J5" s="52"/>
      <c r="K5" s="52"/>
      <c r="L5" s="43"/>
    </row>
    <row r="6" spans="1:18" ht="18.75" x14ac:dyDescent="0.3">
      <c r="A6" s="51"/>
      <c r="B6" s="51"/>
      <c r="C6" s="53" t="s">
        <v>900</v>
      </c>
      <c r="D6" s="53" t="s">
        <v>900</v>
      </c>
      <c r="E6" s="53" t="s">
        <v>900</v>
      </c>
      <c r="F6" s="53" t="s">
        <v>900</v>
      </c>
      <c r="G6" s="53" t="s">
        <v>900</v>
      </c>
      <c r="H6" s="54" t="s">
        <v>900</v>
      </c>
      <c r="I6" s="55"/>
      <c r="J6" s="55"/>
      <c r="K6" s="55"/>
      <c r="L6" s="43"/>
    </row>
    <row r="7" spans="1:18" ht="18.75" x14ac:dyDescent="0.3">
      <c r="A7" s="56">
        <v>1</v>
      </c>
      <c r="B7" s="56" t="s">
        <v>884</v>
      </c>
      <c r="C7" s="38">
        <v>232783641640.69901</v>
      </c>
      <c r="D7" s="38">
        <v>22915800000</v>
      </c>
      <c r="E7" s="38">
        <v>4279104177.3910999</v>
      </c>
      <c r="F7" s="38">
        <v>306514817.75910002</v>
      </c>
      <c r="G7" s="38">
        <v>15043484819.0625</v>
      </c>
      <c r="H7" s="95">
        <f>C7+D7+E7+F7+G7</f>
        <v>275328545454.91174</v>
      </c>
      <c r="I7" s="41"/>
      <c r="J7" s="41"/>
      <c r="K7" s="58"/>
      <c r="L7" s="43"/>
    </row>
    <row r="8" spans="1:18" ht="18.75" x14ac:dyDescent="0.3">
      <c r="A8" s="56">
        <v>2</v>
      </c>
      <c r="B8" s="56" t="s">
        <v>885</v>
      </c>
      <c r="C8" s="38">
        <v>118070973892.16949</v>
      </c>
      <c r="D8" s="38">
        <v>11623200000</v>
      </c>
      <c r="E8" s="38">
        <v>2170418823.4603</v>
      </c>
      <c r="F8" s="38">
        <v>155468411.7412</v>
      </c>
      <c r="G8" s="38">
        <v>50144949396.875</v>
      </c>
      <c r="H8" s="95">
        <f>C8+D8+E8+F8+G8</f>
        <v>182165010524.24597</v>
      </c>
      <c r="I8" s="41"/>
      <c r="J8" s="41"/>
      <c r="K8" s="58"/>
      <c r="L8" s="43"/>
    </row>
    <row r="9" spans="1:18" ht="18.75" x14ac:dyDescent="0.3">
      <c r="A9" s="56">
        <v>3</v>
      </c>
      <c r="B9" s="56" t="s">
        <v>886</v>
      </c>
      <c r="C9" s="38">
        <v>91027771788.124603</v>
      </c>
      <c r="D9" s="38">
        <v>8961000000</v>
      </c>
      <c r="E9" s="38">
        <v>1673301937.2486</v>
      </c>
      <c r="F9" s="38">
        <v>119859628.8125</v>
      </c>
      <c r="G9" s="38">
        <v>35101464577.8125</v>
      </c>
      <c r="H9" s="95">
        <f>C9+D9+E9+F9+G9</f>
        <v>136883397931.9982</v>
      </c>
      <c r="I9" s="41"/>
      <c r="J9" s="41"/>
      <c r="K9" s="58"/>
      <c r="L9" s="43"/>
    </row>
    <row r="10" spans="1:18" ht="18.75" x14ac:dyDescent="0.3">
      <c r="A10" s="56">
        <v>4</v>
      </c>
      <c r="B10" s="56" t="s">
        <v>887</v>
      </c>
      <c r="C10" s="38">
        <v>41918656107.226601</v>
      </c>
      <c r="D10" s="38">
        <v>6500000000</v>
      </c>
      <c r="E10" s="38">
        <v>0</v>
      </c>
      <c r="F10" s="38">
        <v>72859004.557300001</v>
      </c>
      <c r="G10" s="38">
        <v>0</v>
      </c>
      <c r="H10" s="95">
        <f>C10+D10+E10+F10+G10</f>
        <v>48491515111.783897</v>
      </c>
      <c r="I10" s="41"/>
      <c r="J10" s="41"/>
      <c r="K10" s="58"/>
      <c r="L10" s="43"/>
    </row>
    <row r="11" spans="1:18" ht="18.75" x14ac:dyDescent="0.3">
      <c r="A11" s="56">
        <v>5</v>
      </c>
      <c r="B11" s="56" t="s">
        <v>888</v>
      </c>
      <c r="C11" s="38">
        <v>5316201978.21</v>
      </c>
      <c r="D11" s="38">
        <v>0</v>
      </c>
      <c r="E11" s="38">
        <v>0</v>
      </c>
      <c r="F11" s="38">
        <v>0</v>
      </c>
      <c r="G11" s="38">
        <v>340206284.24000001</v>
      </c>
      <c r="H11" s="95">
        <f>C11+D11+E11+F11+G11</f>
        <v>5656408262.4499998</v>
      </c>
      <c r="I11" s="41"/>
      <c r="J11" s="41"/>
      <c r="K11" s="58"/>
      <c r="L11" s="43"/>
    </row>
    <row r="12" spans="1:18" ht="18.75" x14ac:dyDescent="0.3">
      <c r="A12" s="56">
        <v>6</v>
      </c>
      <c r="B12" s="56" t="s">
        <v>901</v>
      </c>
      <c r="C12" s="38">
        <v>149860191</v>
      </c>
      <c r="D12" s="38">
        <v>0</v>
      </c>
      <c r="E12" s="38">
        <v>0</v>
      </c>
      <c r="F12" s="38">
        <v>0</v>
      </c>
      <c r="G12" s="38">
        <v>0</v>
      </c>
      <c r="H12" s="95">
        <f t="shared" ref="H12:H14" si="0">C12+D12+E12+F12+G12</f>
        <v>149860191</v>
      </c>
      <c r="I12" s="41"/>
      <c r="J12" s="41"/>
      <c r="K12" s="58"/>
      <c r="L12" s="43"/>
    </row>
    <row r="13" spans="1:18" ht="18.75" x14ac:dyDescent="0.3">
      <c r="A13" s="56">
        <v>7</v>
      </c>
      <c r="B13" s="59" t="s">
        <v>898</v>
      </c>
      <c r="C13" s="38">
        <v>3783939584.0599999</v>
      </c>
      <c r="D13" s="38">
        <v>0</v>
      </c>
      <c r="E13" s="38">
        <v>0</v>
      </c>
      <c r="F13" s="38">
        <v>0</v>
      </c>
      <c r="G13" s="38">
        <v>3838539498.8299999</v>
      </c>
      <c r="H13" s="95">
        <f t="shared" si="0"/>
        <v>7622479082.8899994</v>
      </c>
      <c r="I13" s="41"/>
      <c r="J13" s="41"/>
      <c r="K13" s="58"/>
      <c r="L13" s="43"/>
    </row>
    <row r="14" spans="1:18" ht="18.75" x14ac:dyDescent="0.3">
      <c r="A14" s="56">
        <v>8</v>
      </c>
      <c r="B14" s="56" t="s">
        <v>899</v>
      </c>
      <c r="C14" s="38">
        <v>4072577741.77</v>
      </c>
      <c r="D14" s="38">
        <v>0</v>
      </c>
      <c r="E14" s="38">
        <v>0</v>
      </c>
      <c r="F14" s="38">
        <v>0</v>
      </c>
      <c r="G14" s="38">
        <v>0</v>
      </c>
      <c r="H14" s="95">
        <f t="shared" si="0"/>
        <v>4072577741.77</v>
      </c>
      <c r="I14" s="41"/>
      <c r="J14" s="41"/>
      <c r="K14" s="58"/>
      <c r="L14" s="43"/>
    </row>
    <row r="15" spans="1:18" ht="18.75" x14ac:dyDescent="0.3">
      <c r="A15" s="56"/>
      <c r="B15" s="56" t="s">
        <v>883</v>
      </c>
      <c r="C15" s="40">
        <f>SUM(C7:C14)</f>
        <v>497123622923.25983</v>
      </c>
      <c r="D15" s="40">
        <f>SUM(D7:D14)</f>
        <v>50000000000</v>
      </c>
      <c r="E15" s="40">
        <f t="shared" ref="E15" si="1">SUM(E7:E14)</f>
        <v>8122824938.1000004</v>
      </c>
      <c r="F15" s="40">
        <f t="shared" ref="F15" si="2">SUM(F7:F14)</f>
        <v>654701862.87010002</v>
      </c>
      <c r="G15" s="40">
        <f t="shared" ref="G15" si="3">SUM(G7:G14)</f>
        <v>104468644576.82001</v>
      </c>
      <c r="H15" s="40">
        <f t="shared" ref="H15" si="4">SUM(H7:H14)</f>
        <v>660369794301.0498</v>
      </c>
      <c r="I15" s="42"/>
      <c r="J15" s="42"/>
      <c r="K15" s="57"/>
      <c r="L15" s="43"/>
    </row>
    <row r="16" spans="1:18" ht="18.75" x14ac:dyDescent="0.3">
      <c r="A16" s="60"/>
      <c r="B16" s="61" t="s">
        <v>889</v>
      </c>
      <c r="C16" s="62"/>
      <c r="D16" s="100"/>
      <c r="E16" s="58"/>
      <c r="F16" s="58"/>
      <c r="G16" s="58"/>
      <c r="H16" s="58"/>
      <c r="I16" s="58"/>
      <c r="J16" s="58"/>
      <c r="K16" s="58"/>
      <c r="L16" s="58"/>
    </row>
    <row r="17" spans="1:12" ht="18.75" x14ac:dyDescent="0.3">
      <c r="A17" s="60"/>
      <c r="B17" s="43"/>
      <c r="C17" s="58"/>
      <c r="D17" s="58"/>
      <c r="E17" s="63"/>
      <c r="F17" s="63"/>
      <c r="G17" s="63"/>
      <c r="H17" s="44"/>
      <c r="I17" s="44"/>
      <c r="J17" s="58"/>
      <c r="K17" s="58"/>
      <c r="L17" s="58"/>
    </row>
    <row r="18" spans="1:12" ht="17.25" x14ac:dyDescent="0.3">
      <c r="A18" s="113" t="s">
        <v>902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x14ac:dyDescent="0.2">
      <c r="A20" s="64"/>
      <c r="B20" s="64">
        <v>1</v>
      </c>
      <c r="C20" s="64">
        <v>2</v>
      </c>
      <c r="D20" s="64">
        <v>3</v>
      </c>
      <c r="E20" s="64" t="s">
        <v>890</v>
      </c>
      <c r="F20" s="65">
        <v>5</v>
      </c>
      <c r="G20" s="65">
        <v>6</v>
      </c>
      <c r="H20" s="64">
        <v>7</v>
      </c>
      <c r="I20" s="65">
        <v>8</v>
      </c>
      <c r="J20" s="64" t="s">
        <v>910</v>
      </c>
      <c r="K20" s="66"/>
      <c r="L20" s="43"/>
    </row>
    <row r="21" spans="1:12" ht="51" customHeight="1" x14ac:dyDescent="0.2">
      <c r="A21" s="79" t="s">
        <v>0</v>
      </c>
      <c r="B21" s="79" t="s">
        <v>13</v>
      </c>
      <c r="C21" s="80" t="s">
        <v>4</v>
      </c>
      <c r="D21" s="79" t="s">
        <v>891</v>
      </c>
      <c r="E21" s="79" t="s">
        <v>11</v>
      </c>
      <c r="F21" s="81" t="s">
        <v>916</v>
      </c>
      <c r="G21" s="81" t="s">
        <v>915</v>
      </c>
      <c r="H21" s="81" t="s">
        <v>23</v>
      </c>
      <c r="I21" s="81" t="s">
        <v>882</v>
      </c>
      <c r="J21" s="79" t="s">
        <v>12</v>
      </c>
      <c r="K21" s="67"/>
      <c r="L21" s="68"/>
    </row>
    <row r="22" spans="1:12" ht="15.75" x14ac:dyDescent="0.25">
      <c r="A22" s="69"/>
      <c r="B22" s="69"/>
      <c r="C22" s="70" t="s">
        <v>900</v>
      </c>
      <c r="D22" s="70" t="s">
        <v>900</v>
      </c>
      <c r="E22" s="70" t="s">
        <v>900</v>
      </c>
      <c r="F22" s="70" t="s">
        <v>900</v>
      </c>
      <c r="G22" s="70" t="s">
        <v>900</v>
      </c>
      <c r="H22" s="70" t="s">
        <v>900</v>
      </c>
      <c r="I22" s="70" t="s">
        <v>900</v>
      </c>
      <c r="J22" s="103" t="s">
        <v>900</v>
      </c>
      <c r="K22" s="71"/>
      <c r="L22" s="71"/>
    </row>
    <row r="23" spans="1:12" ht="15.75" x14ac:dyDescent="0.25">
      <c r="A23" s="72">
        <v>1</v>
      </c>
      <c r="B23" s="72" t="s">
        <v>892</v>
      </c>
      <c r="C23" s="39">
        <v>214312957850.68179</v>
      </c>
      <c r="D23" s="73">
        <v>32346490344.080002</v>
      </c>
      <c r="E23" s="73">
        <f>C23-D23</f>
        <v>181966467506.60181</v>
      </c>
      <c r="F23" s="73">
        <v>21097500000</v>
      </c>
      <c r="G23" s="73">
        <v>3939570094.9784999</v>
      </c>
      <c r="H23" s="73">
        <v>282193786.28170002</v>
      </c>
      <c r="I23" s="73">
        <v>14040585831.125</v>
      </c>
      <c r="J23" s="74">
        <f>E23+F23+G23+H23+I23</f>
        <v>221326317218.987</v>
      </c>
      <c r="K23" s="41"/>
      <c r="L23" s="75"/>
    </row>
    <row r="24" spans="1:12" ht="15.75" x14ac:dyDescent="0.25">
      <c r="A24" s="72">
        <v>2</v>
      </c>
      <c r="B24" s="72" t="s">
        <v>893</v>
      </c>
      <c r="C24" s="39">
        <v>4418823873.2098999</v>
      </c>
      <c r="D24" s="73">
        <v>0</v>
      </c>
      <c r="E24" s="73">
        <f t="shared" ref="E24:E27" si="5">C24-D24</f>
        <v>4418823873.2098999</v>
      </c>
      <c r="F24" s="73">
        <v>435000000</v>
      </c>
      <c r="G24" s="73">
        <v>81228249.380999997</v>
      </c>
      <c r="H24" s="73">
        <v>5818428.5831000004</v>
      </c>
      <c r="I24" s="73">
        <v>0</v>
      </c>
      <c r="J24" s="74">
        <f t="shared" ref="J24:J27" si="6">E24+F24+G24+H24+I24</f>
        <v>4940870551.1739998</v>
      </c>
      <c r="K24" s="41"/>
      <c r="L24" s="75"/>
    </row>
    <row r="25" spans="1:12" ht="15.75" x14ac:dyDescent="0.25">
      <c r="A25" s="72">
        <v>3</v>
      </c>
      <c r="B25" s="72" t="s">
        <v>894</v>
      </c>
      <c r="C25" s="74">
        <v>2209411936.605</v>
      </c>
      <c r="D25" s="73">
        <v>0</v>
      </c>
      <c r="E25" s="73">
        <f t="shared" si="5"/>
        <v>2209411936.605</v>
      </c>
      <c r="F25" s="73">
        <v>217500000</v>
      </c>
      <c r="G25" s="73">
        <v>40614124.689999998</v>
      </c>
      <c r="H25" s="73">
        <v>2909214.2916000001</v>
      </c>
      <c r="I25" s="73">
        <v>0</v>
      </c>
      <c r="J25" s="74">
        <f t="shared" si="6"/>
        <v>2470435275.5866003</v>
      </c>
      <c r="K25" s="41"/>
      <c r="L25" s="75"/>
    </row>
    <row r="26" spans="1:12" ht="15.75" x14ac:dyDescent="0.25">
      <c r="A26" s="72">
        <v>4</v>
      </c>
      <c r="B26" s="72" t="s">
        <v>895</v>
      </c>
      <c r="C26" s="74">
        <v>7423624106.9926996</v>
      </c>
      <c r="D26" s="73">
        <v>0</v>
      </c>
      <c r="E26" s="73">
        <f t="shared" si="5"/>
        <v>7423624106.9926996</v>
      </c>
      <c r="F26" s="73">
        <v>730800000</v>
      </c>
      <c r="G26" s="73">
        <v>136463458.9601</v>
      </c>
      <c r="H26" s="73">
        <v>9774960.0197000001</v>
      </c>
      <c r="I26" s="73">
        <v>0</v>
      </c>
      <c r="J26" s="74">
        <f t="shared" si="6"/>
        <v>8300662525.9724998</v>
      </c>
      <c r="K26" s="41"/>
      <c r="L26" s="75"/>
    </row>
    <row r="27" spans="1:12" ht="15.75" x14ac:dyDescent="0.25">
      <c r="A27" s="72">
        <v>5</v>
      </c>
      <c r="B27" s="72" t="s">
        <v>896</v>
      </c>
      <c r="C27" s="74">
        <v>4418823873.2098999</v>
      </c>
      <c r="D27" s="107">
        <v>38895290.450000003</v>
      </c>
      <c r="E27" s="73">
        <f t="shared" si="5"/>
        <v>4379928582.7599001</v>
      </c>
      <c r="F27" s="73">
        <v>435000000</v>
      </c>
      <c r="G27" s="73">
        <v>81228249.380999997</v>
      </c>
      <c r="H27" s="73">
        <v>5818428.5831000004</v>
      </c>
      <c r="I27" s="73">
        <v>1002898987.9375</v>
      </c>
      <c r="J27" s="74">
        <f t="shared" si="6"/>
        <v>5904874248.6615</v>
      </c>
      <c r="K27" s="41"/>
      <c r="L27" s="75"/>
    </row>
    <row r="28" spans="1:12" ht="16.5" thickBot="1" x14ac:dyDescent="0.3">
      <c r="A28" s="69"/>
      <c r="B28" s="76" t="s">
        <v>897</v>
      </c>
      <c r="C28" s="88">
        <f>SUM(C23:C27)</f>
        <v>232783641640.69931</v>
      </c>
      <c r="D28" s="88">
        <f t="shared" ref="D28:J28" si="7">SUM(D23:D27)</f>
        <v>32385385634.530003</v>
      </c>
      <c r="E28" s="88">
        <f t="shared" si="7"/>
        <v>200398256006.16931</v>
      </c>
      <c r="F28" s="88">
        <f>SUM(F23:F27)</f>
        <v>22915800000</v>
      </c>
      <c r="G28" s="88">
        <f t="shared" si="7"/>
        <v>4279104177.3906002</v>
      </c>
      <c r="H28" s="88">
        <f t="shared" si="7"/>
        <v>306514817.75920004</v>
      </c>
      <c r="I28" s="88">
        <f t="shared" si="7"/>
        <v>15043484819.0625</v>
      </c>
      <c r="J28" s="88">
        <f t="shared" si="7"/>
        <v>242943159820.38162</v>
      </c>
      <c r="K28" s="77"/>
      <c r="L28" s="77"/>
    </row>
    <row r="29" spans="1:12" ht="13.5" thickTop="1" x14ac:dyDescent="0.2">
      <c r="A29" s="43"/>
      <c r="B29" s="43"/>
      <c r="C29" s="75"/>
      <c r="D29" s="75"/>
      <c r="E29" s="75"/>
      <c r="F29" s="75"/>
      <c r="G29" s="75"/>
      <c r="H29" s="75"/>
      <c r="I29" s="43"/>
      <c r="J29" s="43"/>
      <c r="K29" s="78"/>
      <c r="L29" s="75"/>
    </row>
    <row r="30" spans="1:12" ht="23.25" x14ac:dyDescent="0.35">
      <c r="A30" s="85"/>
      <c r="B30" s="84"/>
      <c r="C30" s="84"/>
      <c r="D30" s="84"/>
      <c r="E30" s="84"/>
      <c r="F30" s="84"/>
      <c r="G30" s="86"/>
      <c r="H30" s="86"/>
      <c r="I30" s="86"/>
      <c r="J30" s="87"/>
      <c r="K30" s="84"/>
      <c r="L30" s="86"/>
    </row>
    <row r="31" spans="1:12" ht="45" customHeight="1" x14ac:dyDescent="0.3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</row>
    <row r="32" spans="1:12" ht="13.5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6"/>
      <c r="K32" s="84"/>
      <c r="L32" s="84"/>
    </row>
    <row r="33" spans="1:12" ht="13.5" hidden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1:12" ht="13.5" x14ac:dyDescent="0.25">
      <c r="A34" s="84"/>
      <c r="B34" s="84"/>
      <c r="C34" s="84"/>
      <c r="D34" s="84"/>
      <c r="E34" s="84"/>
      <c r="F34" s="84"/>
      <c r="G34" s="84"/>
      <c r="H34" s="84"/>
      <c r="I34" s="86"/>
      <c r="J34" s="84"/>
      <c r="K34" s="86"/>
      <c r="L34" s="84"/>
    </row>
    <row r="35" spans="1:12" ht="20.25" x14ac:dyDescent="0.3">
      <c r="A35" s="84"/>
      <c r="B35" s="84"/>
      <c r="C35" s="110"/>
      <c r="D35" s="110"/>
      <c r="E35" s="110"/>
      <c r="F35" s="110"/>
      <c r="G35" s="110"/>
      <c r="H35" s="110"/>
      <c r="I35" s="110"/>
      <c r="J35" s="110"/>
      <c r="K35" s="86"/>
      <c r="L35" s="84"/>
    </row>
    <row r="36" spans="1:12" ht="20.25" x14ac:dyDescent="0.3">
      <c r="A36" s="84"/>
      <c r="B36" s="84"/>
      <c r="C36" s="110"/>
      <c r="D36" s="110"/>
      <c r="E36" s="110"/>
      <c r="F36" s="110"/>
      <c r="G36" s="110"/>
      <c r="H36" s="110"/>
      <c r="I36" s="110"/>
      <c r="J36" s="110"/>
      <c r="K36" s="84"/>
      <c r="L36" s="84"/>
    </row>
    <row r="37" spans="1:12" ht="20.25" x14ac:dyDescent="0.3">
      <c r="A37" s="84"/>
      <c r="B37" s="84"/>
      <c r="C37" s="110"/>
      <c r="D37" s="110"/>
      <c r="E37" s="110"/>
      <c r="F37" s="110"/>
      <c r="G37" s="110"/>
      <c r="H37" s="110"/>
      <c r="I37" s="110"/>
      <c r="J37" s="110"/>
      <c r="K37" s="84"/>
      <c r="L37" s="84"/>
    </row>
    <row r="38" spans="1:12" ht="20.25" x14ac:dyDescent="0.3">
      <c r="A38" s="84"/>
      <c r="B38" s="84"/>
      <c r="C38" s="110"/>
      <c r="D38" s="110"/>
      <c r="E38" s="110"/>
      <c r="F38" s="110"/>
      <c r="G38" s="110"/>
      <c r="H38" s="110"/>
      <c r="I38" s="110"/>
      <c r="J38" s="110"/>
      <c r="K38" s="84"/>
      <c r="L38" s="84"/>
    </row>
  </sheetData>
  <mergeCells count="8">
    <mergeCell ref="C37:J37"/>
    <mergeCell ref="C38:J38"/>
    <mergeCell ref="A1:L1"/>
    <mergeCell ref="A3:J3"/>
    <mergeCell ref="A18:L18"/>
    <mergeCell ref="A31:L31"/>
    <mergeCell ref="C35:J35"/>
    <mergeCell ref="C36:J36"/>
  </mergeCells>
  <pageMargins left="0.7" right="0.7" top="0.75" bottom="0.75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53"/>
  <sheetViews>
    <sheetView zoomScale="80" zoomScaleNormal="80" workbookViewId="0">
      <pane xSplit="3" ySplit="9" topLeftCell="D96" activePane="bottomRight" state="frozen"/>
      <selection pane="topRight" activeCell="D1" sqref="D1"/>
      <selection pane="bottomLeft" activeCell="A10" sqref="A10"/>
      <selection pane="bottomRight" activeCell="A52" sqref="A52:XFD114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20.140625" bestFit="1" customWidth="1"/>
    <col min="8" max="8" width="18.5703125" customWidth="1"/>
    <col min="9" max="9" width="19.42578125" customWidth="1"/>
    <col min="10" max="10" width="19.5703125" customWidth="1"/>
    <col min="11" max="11" width="23" customWidth="1"/>
    <col min="12" max="12" width="19.5703125" customWidth="1"/>
    <col min="13" max="13" width="21" customWidth="1"/>
    <col min="14" max="14" width="22" bestFit="1" customWidth="1"/>
    <col min="15" max="16" width="22" customWidth="1"/>
    <col min="17" max="17" width="24.140625" bestFit="1" customWidth="1"/>
    <col min="18" max="18" width="20.140625" bestFit="1" customWidth="1"/>
    <col min="19" max="19" width="4.28515625" bestFit="1" customWidth="1"/>
  </cols>
  <sheetData>
    <row r="1" spans="1:19" ht="26.25" hidden="1" x14ac:dyDescent="0.4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6.25" x14ac:dyDescent="0.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24"/>
      <c r="R2" s="24"/>
      <c r="S2" s="24"/>
    </row>
    <row r="3" spans="1:19" ht="18" customHeight="1" x14ac:dyDescent="0.25">
      <c r="H3" s="20" t="s">
        <v>16</v>
      </c>
    </row>
    <row r="4" spans="1:19" ht="18" x14ac:dyDescent="0.25">
      <c r="A4" s="123" t="s">
        <v>917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1:19" ht="20.25" x14ac:dyDescent="0.3"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</row>
    <row r="6" spans="1:19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5</v>
      </c>
      <c r="G6" s="2">
        <v>7</v>
      </c>
      <c r="H6" s="2">
        <v>8</v>
      </c>
      <c r="I6" s="2">
        <v>9</v>
      </c>
      <c r="J6" s="2" t="s">
        <v>6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 t="s">
        <v>908</v>
      </c>
      <c r="R6" s="2" t="s">
        <v>909</v>
      </c>
      <c r="S6" s="1"/>
    </row>
    <row r="7" spans="1:19" ht="12.75" customHeight="1" x14ac:dyDescent="0.2">
      <c r="A7" s="121" t="s">
        <v>0</v>
      </c>
      <c r="B7" s="121" t="s">
        <v>13</v>
      </c>
      <c r="C7" s="121" t="s">
        <v>1</v>
      </c>
      <c r="D7" s="121" t="s">
        <v>4</v>
      </c>
      <c r="E7" s="121" t="s">
        <v>21</v>
      </c>
      <c r="F7" s="121" t="s">
        <v>2</v>
      </c>
      <c r="G7" s="118" t="s">
        <v>18</v>
      </c>
      <c r="H7" s="119"/>
      <c r="I7" s="120"/>
      <c r="J7" s="121" t="s">
        <v>11</v>
      </c>
      <c r="K7" s="121" t="s">
        <v>916</v>
      </c>
      <c r="L7" s="121" t="s">
        <v>915</v>
      </c>
      <c r="M7" s="121" t="s">
        <v>878</v>
      </c>
      <c r="N7" s="121" t="s">
        <v>61</v>
      </c>
      <c r="O7" s="121" t="s">
        <v>880</v>
      </c>
      <c r="P7" s="121" t="s">
        <v>904</v>
      </c>
      <c r="Q7" s="121" t="s">
        <v>19</v>
      </c>
      <c r="R7" s="121" t="s">
        <v>12</v>
      </c>
      <c r="S7" s="121" t="s">
        <v>0</v>
      </c>
    </row>
    <row r="8" spans="1:19" ht="44.25" customHeight="1" x14ac:dyDescent="0.2">
      <c r="A8" s="122"/>
      <c r="B8" s="122"/>
      <c r="C8" s="122"/>
      <c r="D8" s="122"/>
      <c r="E8" s="122"/>
      <c r="F8" s="122"/>
      <c r="G8" s="3" t="s">
        <v>3</v>
      </c>
      <c r="H8" s="3" t="s">
        <v>10</v>
      </c>
      <c r="I8" s="3" t="s">
        <v>811</v>
      </c>
      <c r="J8" s="122"/>
      <c r="K8" s="122"/>
      <c r="L8" s="122"/>
      <c r="M8" s="122"/>
      <c r="N8" s="122"/>
      <c r="O8" s="122"/>
      <c r="P8" s="122"/>
      <c r="Q8" s="122"/>
      <c r="R8" s="122"/>
      <c r="S8" s="122"/>
    </row>
    <row r="9" spans="1:19" ht="15.75" x14ac:dyDescent="0.25">
      <c r="A9" s="1"/>
      <c r="B9" s="1"/>
      <c r="C9" s="1"/>
      <c r="D9" s="70" t="s">
        <v>900</v>
      </c>
      <c r="E9" s="70" t="s">
        <v>900</v>
      </c>
      <c r="F9" s="70" t="s">
        <v>900</v>
      </c>
      <c r="G9" s="70" t="s">
        <v>900</v>
      </c>
      <c r="H9" s="70" t="s">
        <v>900</v>
      </c>
      <c r="I9" s="70" t="s">
        <v>900</v>
      </c>
      <c r="J9" s="70" t="s">
        <v>900</v>
      </c>
      <c r="K9" s="70" t="s">
        <v>900</v>
      </c>
      <c r="L9" s="70" t="s">
        <v>900</v>
      </c>
      <c r="M9" s="70" t="s">
        <v>900</v>
      </c>
      <c r="N9" s="70" t="s">
        <v>900</v>
      </c>
      <c r="O9" s="70" t="s">
        <v>900</v>
      </c>
      <c r="P9" s="70" t="s">
        <v>900</v>
      </c>
      <c r="Q9" s="70" t="s">
        <v>900</v>
      </c>
      <c r="R9" s="70" t="s">
        <v>900</v>
      </c>
      <c r="S9" s="1"/>
    </row>
    <row r="10" spans="1:19" ht="18" customHeight="1" x14ac:dyDescent="0.2">
      <c r="A10" s="1">
        <v>1</v>
      </c>
      <c r="B10" s="26" t="s">
        <v>24</v>
      </c>
      <c r="C10" s="25">
        <v>17</v>
      </c>
      <c r="D10" s="5">
        <v>2915566142.3881001</v>
      </c>
      <c r="E10" s="5">
        <v>539229487.12619996</v>
      </c>
      <c r="F10" s="6">
        <f>D10+E10</f>
        <v>3454795629.5143003</v>
      </c>
      <c r="G10" s="7">
        <v>40648992.869999997</v>
      </c>
      <c r="H10" s="7">
        <v>0</v>
      </c>
      <c r="I10" s="5">
        <v>429919971.55000001</v>
      </c>
      <c r="J10" s="8">
        <f>F10-G10-H10-I10</f>
        <v>2984226665.0943003</v>
      </c>
      <c r="K10" s="8">
        <v>375469365.93000001</v>
      </c>
      <c r="L10" s="6">
        <v>53594879.654899999</v>
      </c>
      <c r="M10" s="6">
        <v>4861536.88</v>
      </c>
      <c r="N10" s="8">
        <v>1031823810.0332</v>
      </c>
      <c r="O10" s="18">
        <v>0</v>
      </c>
      <c r="P10" s="18">
        <f>N10-O10</f>
        <v>1031823810.0332</v>
      </c>
      <c r="Q10" s="18">
        <f>F10+K10+L10+M10+N10</f>
        <v>4920545222.0124006</v>
      </c>
      <c r="R10" s="9">
        <f>J10+K10+L10+M10+P10</f>
        <v>4449976257.5924006</v>
      </c>
      <c r="S10" s="1">
        <v>1</v>
      </c>
    </row>
    <row r="11" spans="1:19" ht="18" customHeight="1" x14ac:dyDescent="0.2">
      <c r="A11" s="1">
        <v>2</v>
      </c>
      <c r="B11" s="26" t="s">
        <v>25</v>
      </c>
      <c r="C11" s="21">
        <v>21</v>
      </c>
      <c r="D11" s="5">
        <v>3101660996.1341</v>
      </c>
      <c r="E11" s="5">
        <v>0</v>
      </c>
      <c r="F11" s="6">
        <f t="shared" ref="F11:F45" si="0">D11+E11</f>
        <v>3101660996.1341</v>
      </c>
      <c r="G11" s="7">
        <v>52555531.759999998</v>
      </c>
      <c r="H11" s="7">
        <v>0</v>
      </c>
      <c r="I11" s="5">
        <v>461215592.5</v>
      </c>
      <c r="J11" s="8">
        <f t="shared" ref="J11:J45" si="1">F11-G11-H11-I11</f>
        <v>2587889871.8740997</v>
      </c>
      <c r="K11" s="8">
        <v>305335214.07999998</v>
      </c>
      <c r="L11" s="6">
        <v>57015735.435099997</v>
      </c>
      <c r="M11" s="6">
        <v>4084071.58</v>
      </c>
      <c r="N11" s="8">
        <v>1072809235.9133</v>
      </c>
      <c r="O11" s="18">
        <v>0</v>
      </c>
      <c r="P11" s="18">
        <f t="shared" ref="P11:P45" si="2">N11-O11</f>
        <v>1072809235.9133</v>
      </c>
      <c r="Q11" s="18">
        <f t="shared" ref="Q11:Q45" si="3">F11+K11+L11+M11+N11</f>
        <v>4540905253.1424999</v>
      </c>
      <c r="R11" s="9">
        <f t="shared" ref="R11:R45" si="4">J11+K11+L11+M11+P11</f>
        <v>4027134128.8824997</v>
      </c>
      <c r="S11" s="1">
        <v>2</v>
      </c>
    </row>
    <row r="12" spans="1:19" ht="18" customHeight="1" x14ac:dyDescent="0.2">
      <c r="A12" s="1">
        <v>3</v>
      </c>
      <c r="B12" s="26" t="s">
        <v>26</v>
      </c>
      <c r="C12" s="21">
        <v>31</v>
      </c>
      <c r="D12" s="5">
        <v>3130484488.0149002</v>
      </c>
      <c r="E12" s="5">
        <v>9415563758.9655991</v>
      </c>
      <c r="F12" s="6">
        <f t="shared" si="0"/>
        <v>12546048246.980499</v>
      </c>
      <c r="G12" s="7">
        <v>110724577.25</v>
      </c>
      <c r="H12" s="7">
        <v>0</v>
      </c>
      <c r="I12" s="5">
        <v>1052339532.95</v>
      </c>
      <c r="J12" s="8">
        <f t="shared" si="1"/>
        <v>11382984136.780499</v>
      </c>
      <c r="K12" s="8">
        <v>1917134318.0800002</v>
      </c>
      <c r="L12" s="6">
        <v>57545578.183700003</v>
      </c>
      <c r="M12" s="6">
        <v>21175548.859999999</v>
      </c>
      <c r="N12" s="8">
        <v>1134882671.3504</v>
      </c>
      <c r="O12" s="18">
        <v>0</v>
      </c>
      <c r="P12" s="18">
        <f t="shared" si="2"/>
        <v>1134882671.3504</v>
      </c>
      <c r="Q12" s="18">
        <f t="shared" si="3"/>
        <v>15676786363.454601</v>
      </c>
      <c r="R12" s="9">
        <f t="shared" si="4"/>
        <v>14513722253.254601</v>
      </c>
      <c r="S12" s="1">
        <v>3</v>
      </c>
    </row>
    <row r="13" spans="1:19" ht="18" customHeight="1" x14ac:dyDescent="0.2">
      <c r="A13" s="1">
        <v>4</v>
      </c>
      <c r="B13" s="26" t="s">
        <v>27</v>
      </c>
      <c r="C13" s="21">
        <v>21</v>
      </c>
      <c r="D13" s="5">
        <v>3095850399.4130998</v>
      </c>
      <c r="E13" s="5">
        <v>0</v>
      </c>
      <c r="F13" s="6">
        <f t="shared" si="0"/>
        <v>3095850399.4130998</v>
      </c>
      <c r="G13" s="7">
        <v>46844107.659999996</v>
      </c>
      <c r="H13" s="7">
        <v>0</v>
      </c>
      <c r="I13" s="5">
        <v>89972595.590000004</v>
      </c>
      <c r="J13" s="8">
        <f t="shared" si="1"/>
        <v>2959033696.1630998</v>
      </c>
      <c r="K13" s="8">
        <v>304763204.50999999</v>
      </c>
      <c r="L13" s="6">
        <v>56908923.167199999</v>
      </c>
      <c r="M13" s="6">
        <v>4076420.55</v>
      </c>
      <c r="N13" s="8">
        <v>1191131049.1282001</v>
      </c>
      <c r="O13" s="18">
        <v>0</v>
      </c>
      <c r="P13" s="18">
        <f t="shared" si="2"/>
        <v>1191131049.1282001</v>
      </c>
      <c r="Q13" s="18">
        <f t="shared" si="3"/>
        <v>4652729996.7684994</v>
      </c>
      <c r="R13" s="9">
        <f t="shared" si="4"/>
        <v>4515913293.5184994</v>
      </c>
      <c r="S13" s="1">
        <v>4</v>
      </c>
    </row>
    <row r="14" spans="1:19" ht="18" customHeight="1" x14ac:dyDescent="0.2">
      <c r="A14" s="1">
        <v>5</v>
      </c>
      <c r="B14" s="26" t="s">
        <v>28</v>
      </c>
      <c r="C14" s="21">
        <v>20</v>
      </c>
      <c r="D14" s="5">
        <v>3724411753.6496</v>
      </c>
      <c r="E14" s="5">
        <v>0</v>
      </c>
      <c r="F14" s="6">
        <f t="shared" si="0"/>
        <v>3724411753.6496</v>
      </c>
      <c r="G14" s="7">
        <v>77411533.060000002</v>
      </c>
      <c r="H14" s="7">
        <v>201255000</v>
      </c>
      <c r="I14" s="5">
        <v>508776788.11000001</v>
      </c>
      <c r="J14" s="8">
        <f t="shared" si="1"/>
        <v>2936968432.4796</v>
      </c>
      <c r="K14" s="8">
        <v>366640345.79000002</v>
      </c>
      <c r="L14" s="6">
        <v>68463341.242699996</v>
      </c>
      <c r="M14" s="6">
        <v>4904070.5</v>
      </c>
      <c r="N14" s="8">
        <v>1215056863.8232999</v>
      </c>
      <c r="O14" s="18">
        <v>0</v>
      </c>
      <c r="P14" s="18">
        <f t="shared" si="2"/>
        <v>1215056863.8232999</v>
      </c>
      <c r="Q14" s="18">
        <f t="shared" si="3"/>
        <v>5379476375.0056</v>
      </c>
      <c r="R14" s="9">
        <f t="shared" si="4"/>
        <v>4592033053.8355999</v>
      </c>
      <c r="S14" s="1">
        <v>5</v>
      </c>
    </row>
    <row r="15" spans="1:19" ht="18" customHeight="1" x14ac:dyDescent="0.2">
      <c r="A15" s="1">
        <v>6</v>
      </c>
      <c r="B15" s="26" t="s">
        <v>29</v>
      </c>
      <c r="C15" s="21">
        <v>8</v>
      </c>
      <c r="D15" s="5">
        <v>2755006099.7842002</v>
      </c>
      <c r="E15" s="5">
        <v>8032477006.2591</v>
      </c>
      <c r="F15" s="6">
        <f t="shared" si="0"/>
        <v>10787483106.043301</v>
      </c>
      <c r="G15" s="7">
        <v>34374598.380000003</v>
      </c>
      <c r="H15" s="7">
        <v>421546663.22000003</v>
      </c>
      <c r="I15" s="5">
        <v>1091938012.73</v>
      </c>
      <c r="J15" s="8">
        <f t="shared" si="1"/>
        <v>9239623831.7133026</v>
      </c>
      <c r="K15" s="8">
        <v>1406277053.75</v>
      </c>
      <c r="L15" s="6">
        <v>50643413.030400001</v>
      </c>
      <c r="M15" s="6">
        <v>16868576.609999999</v>
      </c>
      <c r="N15" s="8">
        <v>901301362.25820005</v>
      </c>
      <c r="O15" s="18">
        <v>0</v>
      </c>
      <c r="P15" s="18">
        <f t="shared" si="2"/>
        <v>901301362.25820005</v>
      </c>
      <c r="Q15" s="18">
        <f t="shared" si="3"/>
        <v>13162573511.6919</v>
      </c>
      <c r="R15" s="9">
        <f t="shared" si="4"/>
        <v>11614714237.361902</v>
      </c>
      <c r="S15" s="1">
        <v>6</v>
      </c>
    </row>
    <row r="16" spans="1:19" ht="18" customHeight="1" x14ac:dyDescent="0.2">
      <c r="A16" s="1">
        <v>7</v>
      </c>
      <c r="B16" s="26" t="s">
        <v>30</v>
      </c>
      <c r="C16" s="21">
        <v>23</v>
      </c>
      <c r="D16" s="5">
        <v>3491876780.0411</v>
      </c>
      <c r="E16" s="5">
        <v>0</v>
      </c>
      <c r="F16" s="6">
        <f t="shared" si="0"/>
        <v>3491876780.0411</v>
      </c>
      <c r="G16" s="7">
        <v>26890502.870000001</v>
      </c>
      <c r="H16" s="7">
        <v>103855987.23</v>
      </c>
      <c r="I16" s="5">
        <v>423541958.63</v>
      </c>
      <c r="J16" s="8">
        <f t="shared" si="1"/>
        <v>2937588331.3111</v>
      </c>
      <c r="K16" s="8">
        <v>343749025.27999997</v>
      </c>
      <c r="L16" s="6">
        <v>64188808.161499999</v>
      </c>
      <c r="M16" s="6">
        <v>4597883.1100000003</v>
      </c>
      <c r="N16" s="8">
        <v>1166102216.7126999</v>
      </c>
      <c r="O16" s="18">
        <v>0</v>
      </c>
      <c r="P16" s="18">
        <f t="shared" si="2"/>
        <v>1166102216.7126999</v>
      </c>
      <c r="Q16" s="18">
        <f t="shared" si="3"/>
        <v>5070514713.3052998</v>
      </c>
      <c r="R16" s="9">
        <f t="shared" si="4"/>
        <v>4516226264.5753002</v>
      </c>
      <c r="S16" s="1">
        <v>7</v>
      </c>
    </row>
    <row r="17" spans="1:19" ht="18" customHeight="1" x14ac:dyDescent="0.2">
      <c r="A17" s="1">
        <v>8</v>
      </c>
      <c r="B17" s="26" t="s">
        <v>31</v>
      </c>
      <c r="C17" s="21">
        <v>27</v>
      </c>
      <c r="D17" s="5">
        <v>3868499037.4024</v>
      </c>
      <c r="E17" s="5">
        <v>0</v>
      </c>
      <c r="F17" s="6">
        <f t="shared" si="0"/>
        <v>3868499037.4024</v>
      </c>
      <c r="G17" s="7">
        <v>17817212.460000001</v>
      </c>
      <c r="H17" s="7">
        <v>0</v>
      </c>
      <c r="I17" s="5">
        <v>323071065.25999999</v>
      </c>
      <c r="J17" s="8">
        <f t="shared" si="1"/>
        <v>3527610759.6823997</v>
      </c>
      <c r="K17" s="8">
        <v>380824655.95999998</v>
      </c>
      <c r="L17" s="6">
        <v>71112000.287100002</v>
      </c>
      <c r="M17" s="6">
        <v>5093795.55</v>
      </c>
      <c r="N17" s="8">
        <v>1152932006.7765999</v>
      </c>
      <c r="O17" s="18">
        <v>0</v>
      </c>
      <c r="P17" s="18">
        <f t="shared" si="2"/>
        <v>1152932006.7765999</v>
      </c>
      <c r="Q17" s="18">
        <f t="shared" si="3"/>
        <v>5478461495.9761</v>
      </c>
      <c r="R17" s="9">
        <f t="shared" si="4"/>
        <v>5137573218.2560997</v>
      </c>
      <c r="S17" s="1">
        <v>8</v>
      </c>
    </row>
    <row r="18" spans="1:19" ht="18" customHeight="1" x14ac:dyDescent="0.2">
      <c r="A18" s="1">
        <v>9</v>
      </c>
      <c r="B18" s="26" t="s">
        <v>32</v>
      </c>
      <c r="C18" s="21">
        <v>18</v>
      </c>
      <c r="D18" s="5">
        <v>3131018365.1195998</v>
      </c>
      <c r="E18" s="5">
        <v>0</v>
      </c>
      <c r="F18" s="6">
        <f t="shared" si="0"/>
        <v>3131018365.1195998</v>
      </c>
      <c r="G18" s="7">
        <v>229323337.36000001</v>
      </c>
      <c r="H18" s="7">
        <v>633134951.91999996</v>
      </c>
      <c r="I18" s="5">
        <v>714427997.76999998</v>
      </c>
      <c r="J18" s="8">
        <f t="shared" si="1"/>
        <v>1554132078.0695996</v>
      </c>
      <c r="K18" s="8">
        <v>308225226.42000002</v>
      </c>
      <c r="L18" s="6">
        <v>57555392.085299999</v>
      </c>
      <c r="M18" s="6">
        <v>4122727.51</v>
      </c>
      <c r="N18" s="8">
        <v>1020266380.6713001</v>
      </c>
      <c r="O18" s="18">
        <v>0</v>
      </c>
      <c r="P18" s="18">
        <f t="shared" si="2"/>
        <v>1020266380.6713001</v>
      </c>
      <c r="Q18" s="18">
        <f t="shared" si="3"/>
        <v>4521188091.8062</v>
      </c>
      <c r="R18" s="9">
        <f t="shared" si="4"/>
        <v>2944301804.7561998</v>
      </c>
      <c r="S18" s="1">
        <v>9</v>
      </c>
    </row>
    <row r="19" spans="1:19" ht="18" customHeight="1" x14ac:dyDescent="0.2">
      <c r="A19" s="1">
        <v>10</v>
      </c>
      <c r="B19" s="26" t="s">
        <v>33</v>
      </c>
      <c r="C19" s="21">
        <v>25</v>
      </c>
      <c r="D19" s="5">
        <v>3161454898.9194002</v>
      </c>
      <c r="E19" s="5">
        <v>13045127285.364201</v>
      </c>
      <c r="F19" s="6">
        <f t="shared" si="0"/>
        <v>16206582184.2836</v>
      </c>
      <c r="G19" s="7">
        <v>28517846.079999998</v>
      </c>
      <c r="H19" s="7">
        <v>0</v>
      </c>
      <c r="I19" s="5">
        <v>1145011172.3699999</v>
      </c>
      <c r="J19" s="8">
        <f t="shared" si="1"/>
        <v>15033053165.833599</v>
      </c>
      <c r="K19" s="8">
        <v>2316002752.46</v>
      </c>
      <c r="L19" s="6">
        <v>58114886.292099997</v>
      </c>
      <c r="M19" s="6">
        <v>27761908.859999999</v>
      </c>
      <c r="N19" s="8">
        <v>1237396601.5785999</v>
      </c>
      <c r="O19" s="18">
        <v>0</v>
      </c>
      <c r="P19" s="18">
        <f t="shared" si="2"/>
        <v>1237396601.5785999</v>
      </c>
      <c r="Q19" s="18">
        <f t="shared" si="3"/>
        <v>19845858333.474297</v>
      </c>
      <c r="R19" s="9">
        <f t="shared" si="4"/>
        <v>18672329315.0243</v>
      </c>
      <c r="S19" s="1">
        <v>10</v>
      </c>
    </row>
    <row r="20" spans="1:19" ht="18" customHeight="1" x14ac:dyDescent="0.2">
      <c r="A20" s="1">
        <v>11</v>
      </c>
      <c r="B20" s="26" t="s">
        <v>34</v>
      </c>
      <c r="C20" s="21">
        <v>13</v>
      </c>
      <c r="D20" s="5">
        <v>2785595152.6918998</v>
      </c>
      <c r="E20" s="5">
        <v>0</v>
      </c>
      <c r="F20" s="6">
        <f t="shared" si="0"/>
        <v>2785595152.6918998</v>
      </c>
      <c r="G20" s="7">
        <v>40165282.68</v>
      </c>
      <c r="H20" s="7">
        <v>0</v>
      </c>
      <c r="I20" s="5">
        <v>382462213.81690001</v>
      </c>
      <c r="J20" s="8">
        <f t="shared" si="1"/>
        <v>2362967656.1949997</v>
      </c>
      <c r="K20" s="8">
        <v>274220907.23000002</v>
      </c>
      <c r="L20" s="6">
        <v>51205710.892700002</v>
      </c>
      <c r="M20" s="6">
        <v>3667896.01</v>
      </c>
      <c r="N20" s="8">
        <v>960898283.96290004</v>
      </c>
      <c r="O20" s="18">
        <v>0</v>
      </c>
      <c r="P20" s="18">
        <f t="shared" si="2"/>
        <v>960898283.96290004</v>
      </c>
      <c r="Q20" s="18">
        <f t="shared" si="3"/>
        <v>4075587950.7875004</v>
      </c>
      <c r="R20" s="9">
        <f t="shared" si="4"/>
        <v>3652960454.2906003</v>
      </c>
      <c r="S20" s="1">
        <v>11</v>
      </c>
    </row>
    <row r="21" spans="1:19" ht="18" customHeight="1" x14ac:dyDescent="0.2">
      <c r="A21" s="1">
        <v>12</v>
      </c>
      <c r="B21" s="26" t="s">
        <v>35</v>
      </c>
      <c r="C21" s="21">
        <v>18</v>
      </c>
      <c r="D21" s="5">
        <v>2911393380.2561002</v>
      </c>
      <c r="E21" s="5">
        <v>1528468672.9964001</v>
      </c>
      <c r="F21" s="6">
        <f t="shared" si="0"/>
        <v>4439862053.2525005</v>
      </c>
      <c r="G21" s="7">
        <v>81885066.109999999</v>
      </c>
      <c r="H21" s="7">
        <v>0</v>
      </c>
      <c r="I21" s="5">
        <v>515176310.63</v>
      </c>
      <c r="J21" s="8">
        <f t="shared" si="1"/>
        <v>3842800676.5125008</v>
      </c>
      <c r="K21" s="8">
        <v>495231569.25</v>
      </c>
      <c r="L21" s="6">
        <v>53518174.592</v>
      </c>
      <c r="M21" s="6">
        <v>6261055.4900000002</v>
      </c>
      <c r="N21" s="8">
        <v>1135819002.6489</v>
      </c>
      <c r="O21" s="18">
        <v>0</v>
      </c>
      <c r="P21" s="18">
        <f t="shared" si="2"/>
        <v>1135819002.6489</v>
      </c>
      <c r="Q21" s="18">
        <f t="shared" si="3"/>
        <v>6130691855.2334003</v>
      </c>
      <c r="R21" s="9">
        <f t="shared" si="4"/>
        <v>5533630478.4934006</v>
      </c>
      <c r="S21" s="1">
        <v>12</v>
      </c>
    </row>
    <row r="22" spans="1:19" ht="18" customHeight="1" x14ac:dyDescent="0.2">
      <c r="A22" s="1">
        <v>13</v>
      </c>
      <c r="B22" s="26" t="s">
        <v>36</v>
      </c>
      <c r="C22" s="21">
        <v>16</v>
      </c>
      <c r="D22" s="5">
        <v>2784023257.5809002</v>
      </c>
      <c r="E22" s="5">
        <v>0</v>
      </c>
      <c r="F22" s="6">
        <f t="shared" si="0"/>
        <v>2784023257.5809002</v>
      </c>
      <c r="G22" s="7">
        <v>53517269.530000001</v>
      </c>
      <c r="H22" s="7">
        <v>102458000.01000001</v>
      </c>
      <c r="I22" s="5">
        <v>465644314.39999998</v>
      </c>
      <c r="J22" s="8">
        <f t="shared" si="1"/>
        <v>2162403673.6408997</v>
      </c>
      <c r="K22" s="8">
        <v>274066165.97000003</v>
      </c>
      <c r="L22" s="6">
        <v>51176815.808499999</v>
      </c>
      <c r="M22" s="6">
        <v>3665826.24</v>
      </c>
      <c r="N22" s="8">
        <v>974094267.95099998</v>
      </c>
      <c r="O22" s="18">
        <v>0</v>
      </c>
      <c r="P22" s="18">
        <f t="shared" si="2"/>
        <v>974094267.95099998</v>
      </c>
      <c r="Q22" s="18">
        <f t="shared" si="3"/>
        <v>4087026333.5503998</v>
      </c>
      <c r="R22" s="9">
        <f t="shared" si="4"/>
        <v>3465406749.6103992</v>
      </c>
      <c r="S22" s="1">
        <v>13</v>
      </c>
    </row>
    <row r="23" spans="1:19" ht="18" customHeight="1" x14ac:dyDescent="0.2">
      <c r="A23" s="1">
        <v>14</v>
      </c>
      <c r="B23" s="26" t="s">
        <v>37</v>
      </c>
      <c r="C23" s="21">
        <v>17</v>
      </c>
      <c r="D23" s="5">
        <v>3131288593.1443</v>
      </c>
      <c r="E23" s="5">
        <v>0</v>
      </c>
      <c r="F23" s="6">
        <f t="shared" si="0"/>
        <v>3131288593.1443</v>
      </c>
      <c r="G23" s="7">
        <v>50530281.380000003</v>
      </c>
      <c r="H23" s="7">
        <v>0</v>
      </c>
      <c r="I23" s="5">
        <v>206468378.88999999</v>
      </c>
      <c r="J23" s="8">
        <f t="shared" si="1"/>
        <v>2874289932.8743</v>
      </c>
      <c r="K23" s="8">
        <v>308251828.33999997</v>
      </c>
      <c r="L23" s="6">
        <v>57560359.504199997</v>
      </c>
      <c r="M23" s="6">
        <v>4123083.33</v>
      </c>
      <c r="N23" s="8">
        <v>1113140840.3773</v>
      </c>
      <c r="O23" s="18">
        <v>0</v>
      </c>
      <c r="P23" s="18">
        <f t="shared" si="2"/>
        <v>1113140840.3773</v>
      </c>
      <c r="Q23" s="18">
        <f t="shared" si="3"/>
        <v>4614364704.6957998</v>
      </c>
      <c r="R23" s="9">
        <f t="shared" si="4"/>
        <v>4357366044.4258003</v>
      </c>
      <c r="S23" s="1">
        <v>14</v>
      </c>
    </row>
    <row r="24" spans="1:19" ht="18" customHeight="1" x14ac:dyDescent="0.2">
      <c r="A24" s="1">
        <v>15</v>
      </c>
      <c r="B24" s="26" t="s">
        <v>38</v>
      </c>
      <c r="C24" s="21">
        <v>11</v>
      </c>
      <c r="D24" s="5">
        <v>2932795663.9994001</v>
      </c>
      <c r="E24" s="5">
        <v>0</v>
      </c>
      <c r="F24" s="6">
        <f t="shared" si="0"/>
        <v>2932795663.9994001</v>
      </c>
      <c r="G24" s="7">
        <v>39706122.229999997</v>
      </c>
      <c r="H24" s="7">
        <v>533792423.91000003</v>
      </c>
      <c r="I24" s="5">
        <v>245289219.28999999</v>
      </c>
      <c r="J24" s="8">
        <f t="shared" si="1"/>
        <v>2114007898.5694003</v>
      </c>
      <c r="K24" s="8">
        <v>288711691.26999998</v>
      </c>
      <c r="L24" s="6">
        <v>53911598.2927</v>
      </c>
      <c r="M24" s="6">
        <v>3861720.36</v>
      </c>
      <c r="N24" s="8">
        <v>966153481.49769998</v>
      </c>
      <c r="O24" s="18">
        <v>0</v>
      </c>
      <c r="P24" s="18">
        <f t="shared" si="2"/>
        <v>966153481.49769998</v>
      </c>
      <c r="Q24" s="18">
        <f t="shared" si="3"/>
        <v>4245434155.4197998</v>
      </c>
      <c r="R24" s="9">
        <f t="shared" si="4"/>
        <v>3426646389.9898005</v>
      </c>
      <c r="S24" s="1">
        <v>15</v>
      </c>
    </row>
    <row r="25" spans="1:19" ht="18" customHeight="1" x14ac:dyDescent="0.2">
      <c r="A25" s="1">
        <v>16</v>
      </c>
      <c r="B25" s="26" t="s">
        <v>39</v>
      </c>
      <c r="C25" s="21">
        <v>27</v>
      </c>
      <c r="D25" s="5">
        <v>3237291388.7758002</v>
      </c>
      <c r="E25" s="5">
        <v>693149396.62549996</v>
      </c>
      <c r="F25" s="6">
        <f t="shared" si="0"/>
        <v>3930440785.4013004</v>
      </c>
      <c r="G25" s="7">
        <v>52664688.549999997</v>
      </c>
      <c r="H25" s="7">
        <v>0</v>
      </c>
      <c r="I25" s="5">
        <v>891341617.91999996</v>
      </c>
      <c r="J25" s="8">
        <f t="shared" si="1"/>
        <v>2986434478.9313002</v>
      </c>
      <c r="K25" s="8">
        <v>416516427.00999999</v>
      </c>
      <c r="L25" s="6">
        <v>59508937.172300003</v>
      </c>
      <c r="M25" s="6">
        <v>5521591.8700000001</v>
      </c>
      <c r="N25" s="8">
        <v>1146672169.1603999</v>
      </c>
      <c r="O25" s="18">
        <v>0</v>
      </c>
      <c r="P25" s="18">
        <f t="shared" si="2"/>
        <v>1146672169.1603999</v>
      </c>
      <c r="Q25" s="18">
        <f t="shared" si="3"/>
        <v>5558659910.6140003</v>
      </c>
      <c r="R25" s="9">
        <f t="shared" si="4"/>
        <v>4614653604.1440001</v>
      </c>
      <c r="S25" s="1">
        <v>16</v>
      </c>
    </row>
    <row r="26" spans="1:19" ht="18" customHeight="1" x14ac:dyDescent="0.2">
      <c r="A26" s="1">
        <v>17</v>
      </c>
      <c r="B26" s="26" t="s">
        <v>40</v>
      </c>
      <c r="C26" s="21">
        <v>27</v>
      </c>
      <c r="D26" s="5">
        <v>3482007193.4046001</v>
      </c>
      <c r="E26" s="5">
        <v>0</v>
      </c>
      <c r="F26" s="6">
        <f t="shared" si="0"/>
        <v>3482007193.4046001</v>
      </c>
      <c r="G26" s="7">
        <v>29622753.039999999</v>
      </c>
      <c r="H26" s="7">
        <v>0</v>
      </c>
      <c r="I26" s="5">
        <v>163223611.96000001</v>
      </c>
      <c r="J26" s="8">
        <f t="shared" si="1"/>
        <v>3289160828.4046001</v>
      </c>
      <c r="K26" s="8">
        <v>342777438.66000003</v>
      </c>
      <c r="L26" s="6">
        <v>64007382.228299998</v>
      </c>
      <c r="M26" s="6">
        <v>4584887.46</v>
      </c>
      <c r="N26" s="8">
        <v>1264802741.6400001</v>
      </c>
      <c r="O26" s="18">
        <v>0</v>
      </c>
      <c r="P26" s="18">
        <f t="shared" si="2"/>
        <v>1264802741.6400001</v>
      </c>
      <c r="Q26" s="18">
        <f t="shared" si="3"/>
        <v>5158179643.3929005</v>
      </c>
      <c r="R26" s="9">
        <f t="shared" si="4"/>
        <v>4965333278.3929005</v>
      </c>
      <c r="S26" s="1">
        <v>17</v>
      </c>
    </row>
    <row r="27" spans="1:19" ht="18" customHeight="1" x14ac:dyDescent="0.2">
      <c r="A27" s="1">
        <v>18</v>
      </c>
      <c r="B27" s="26" t="s">
        <v>41</v>
      </c>
      <c r="C27" s="21">
        <v>23</v>
      </c>
      <c r="D27" s="5">
        <v>4079576420.8671999</v>
      </c>
      <c r="E27" s="5">
        <v>0</v>
      </c>
      <c r="F27" s="6">
        <f t="shared" si="0"/>
        <v>4079576420.8671999</v>
      </c>
      <c r="G27" s="7">
        <v>210872746.86000001</v>
      </c>
      <c r="H27" s="7">
        <v>0</v>
      </c>
      <c r="I27" s="5">
        <v>203254936.77000001</v>
      </c>
      <c r="J27" s="8">
        <f t="shared" si="1"/>
        <v>3665448737.2371998</v>
      </c>
      <c r="K27" s="8">
        <v>401603637.98000002</v>
      </c>
      <c r="L27" s="6">
        <v>74992093.007400006</v>
      </c>
      <c r="M27" s="6">
        <v>5371728.9299999997</v>
      </c>
      <c r="N27" s="8">
        <v>1487859669.5947001</v>
      </c>
      <c r="O27" s="18">
        <v>0</v>
      </c>
      <c r="P27" s="18">
        <f t="shared" si="2"/>
        <v>1487859669.5947001</v>
      </c>
      <c r="Q27" s="18">
        <f t="shared" si="3"/>
        <v>6049403550.3793001</v>
      </c>
      <c r="R27" s="9">
        <f t="shared" si="4"/>
        <v>5635275866.7493</v>
      </c>
      <c r="S27" s="1">
        <v>18</v>
      </c>
    </row>
    <row r="28" spans="1:19" ht="18" customHeight="1" x14ac:dyDescent="0.2">
      <c r="A28" s="1">
        <v>19</v>
      </c>
      <c r="B28" s="26" t="s">
        <v>42</v>
      </c>
      <c r="C28" s="21">
        <v>44</v>
      </c>
      <c r="D28" s="5">
        <v>4938781436.2048998</v>
      </c>
      <c r="E28" s="5">
        <v>0</v>
      </c>
      <c r="F28" s="6">
        <f t="shared" si="0"/>
        <v>4938781436.2048998</v>
      </c>
      <c r="G28" s="7">
        <v>60596047.789999999</v>
      </c>
      <c r="H28" s="7">
        <v>0</v>
      </c>
      <c r="I28" s="5">
        <v>417448654.68000001</v>
      </c>
      <c r="J28" s="8">
        <f t="shared" si="1"/>
        <v>4460736733.7348995</v>
      </c>
      <c r="K28" s="8">
        <v>486185914.25999999</v>
      </c>
      <c r="L28" s="6">
        <v>90786277.445999995</v>
      </c>
      <c r="M28" s="6">
        <v>6503075.9100000001</v>
      </c>
      <c r="N28" s="8">
        <v>1915243044.5813</v>
      </c>
      <c r="O28" s="18">
        <v>0</v>
      </c>
      <c r="P28" s="18">
        <f t="shared" si="2"/>
        <v>1915243044.5813</v>
      </c>
      <c r="Q28" s="18">
        <f t="shared" si="3"/>
        <v>7437499748.4021997</v>
      </c>
      <c r="R28" s="9">
        <f t="shared" si="4"/>
        <v>6959455045.9321995</v>
      </c>
      <c r="S28" s="1">
        <v>19</v>
      </c>
    </row>
    <row r="29" spans="1:19" ht="18" customHeight="1" x14ac:dyDescent="0.2">
      <c r="A29" s="1">
        <v>20</v>
      </c>
      <c r="B29" s="26" t="s">
        <v>43</v>
      </c>
      <c r="C29" s="21">
        <v>34</v>
      </c>
      <c r="D29" s="5">
        <v>3827415055.5709</v>
      </c>
      <c r="E29" s="5">
        <v>0</v>
      </c>
      <c r="F29" s="6">
        <f t="shared" si="0"/>
        <v>3827415055.5709</v>
      </c>
      <c r="G29" s="7">
        <v>103053776.65000001</v>
      </c>
      <c r="H29" s="7">
        <v>0</v>
      </c>
      <c r="I29" s="5">
        <v>216022048.75</v>
      </c>
      <c r="J29" s="8">
        <f t="shared" si="1"/>
        <v>3508339230.1708999</v>
      </c>
      <c r="K29" s="8">
        <v>376780246.72000003</v>
      </c>
      <c r="L29" s="6">
        <v>70356781.247500002</v>
      </c>
      <c r="M29" s="6">
        <v>5039698.75</v>
      </c>
      <c r="N29" s="8">
        <v>1343979604.5153999</v>
      </c>
      <c r="O29" s="18">
        <v>0</v>
      </c>
      <c r="P29" s="18">
        <f t="shared" si="2"/>
        <v>1343979604.5153999</v>
      </c>
      <c r="Q29" s="18">
        <f t="shared" si="3"/>
        <v>5623571386.8038006</v>
      </c>
      <c r="R29" s="9">
        <f t="shared" si="4"/>
        <v>5304495561.4037991</v>
      </c>
      <c r="S29" s="1">
        <v>20</v>
      </c>
    </row>
    <row r="30" spans="1:19" ht="18" customHeight="1" x14ac:dyDescent="0.2">
      <c r="A30" s="1">
        <v>21</v>
      </c>
      <c r="B30" s="26" t="s">
        <v>44</v>
      </c>
      <c r="C30" s="21">
        <v>21</v>
      </c>
      <c r="D30" s="5">
        <v>3287768627.9018002</v>
      </c>
      <c r="E30" s="5">
        <v>0</v>
      </c>
      <c r="F30" s="6">
        <f t="shared" si="0"/>
        <v>3287768627.9018002</v>
      </c>
      <c r="G30" s="7">
        <v>42644052.899999999</v>
      </c>
      <c r="H30" s="7">
        <v>0</v>
      </c>
      <c r="I30" s="5">
        <v>264239440.81</v>
      </c>
      <c r="J30" s="8">
        <f t="shared" si="1"/>
        <v>2980885134.1918001</v>
      </c>
      <c r="K30" s="8">
        <v>323656111.70999998</v>
      </c>
      <c r="L30" s="6">
        <v>60436826.105099998</v>
      </c>
      <c r="M30" s="6">
        <v>4329126.37</v>
      </c>
      <c r="N30" s="8">
        <v>1065475020.2964</v>
      </c>
      <c r="O30" s="18">
        <v>0</v>
      </c>
      <c r="P30" s="18">
        <f t="shared" si="2"/>
        <v>1065475020.2964</v>
      </c>
      <c r="Q30" s="18">
        <f t="shared" si="3"/>
        <v>4741665712.3832998</v>
      </c>
      <c r="R30" s="9">
        <f t="shared" si="4"/>
        <v>4434782218.6732998</v>
      </c>
      <c r="S30" s="1">
        <v>21</v>
      </c>
    </row>
    <row r="31" spans="1:19" ht="18" customHeight="1" x14ac:dyDescent="0.2">
      <c r="A31" s="1">
        <v>22</v>
      </c>
      <c r="B31" s="26" t="s">
        <v>45</v>
      </c>
      <c r="C31" s="21">
        <v>21</v>
      </c>
      <c r="D31" s="5">
        <v>3441301207.6090002</v>
      </c>
      <c r="E31" s="5">
        <v>0</v>
      </c>
      <c r="F31" s="6">
        <f t="shared" si="0"/>
        <v>3441301207.6090002</v>
      </c>
      <c r="G31" s="7">
        <v>30161047.210000001</v>
      </c>
      <c r="H31" s="7">
        <v>117593824.09999999</v>
      </c>
      <c r="I31" s="5">
        <v>480989526.18000001</v>
      </c>
      <c r="J31" s="8">
        <f t="shared" si="1"/>
        <v>2812556810.1190004</v>
      </c>
      <c r="K31" s="8">
        <v>338770240.29000002</v>
      </c>
      <c r="L31" s="6">
        <v>63259111.634099998</v>
      </c>
      <c r="M31" s="6">
        <v>4531288.3899999997</v>
      </c>
      <c r="N31" s="8">
        <v>1083828675.1199</v>
      </c>
      <c r="O31" s="18">
        <v>0</v>
      </c>
      <c r="P31" s="18">
        <f t="shared" si="2"/>
        <v>1083828675.1199</v>
      </c>
      <c r="Q31" s="18">
        <f t="shared" si="3"/>
        <v>4931690523.0430002</v>
      </c>
      <c r="R31" s="9">
        <f t="shared" si="4"/>
        <v>4302946125.5530005</v>
      </c>
      <c r="S31" s="1">
        <v>22</v>
      </c>
    </row>
    <row r="32" spans="1:19" ht="18" customHeight="1" x14ac:dyDescent="0.2">
      <c r="A32" s="1">
        <v>23</v>
      </c>
      <c r="B32" s="26" t="s">
        <v>46</v>
      </c>
      <c r="C32" s="21">
        <v>16</v>
      </c>
      <c r="D32" s="5">
        <v>2771611005.9575</v>
      </c>
      <c r="E32" s="5">
        <v>0</v>
      </c>
      <c r="F32" s="6">
        <f t="shared" si="0"/>
        <v>2771611005.9575</v>
      </c>
      <c r="G32" s="7">
        <v>39632016.560000002</v>
      </c>
      <c r="H32" s="7">
        <v>0</v>
      </c>
      <c r="I32" s="5">
        <v>456735092.51999998</v>
      </c>
      <c r="J32" s="8">
        <f t="shared" si="1"/>
        <v>2275243896.8775001</v>
      </c>
      <c r="K32" s="8">
        <v>272844273.08999997</v>
      </c>
      <c r="L32" s="6">
        <v>50948649.785300002</v>
      </c>
      <c r="M32" s="6">
        <v>3649482.57</v>
      </c>
      <c r="N32" s="8">
        <v>965405566.09940004</v>
      </c>
      <c r="O32" s="18">
        <v>0</v>
      </c>
      <c r="P32" s="18">
        <f t="shared" si="2"/>
        <v>965405566.09940004</v>
      </c>
      <c r="Q32" s="18">
        <f t="shared" si="3"/>
        <v>4064458977.5022001</v>
      </c>
      <c r="R32" s="9">
        <f t="shared" si="4"/>
        <v>3568091868.4222002</v>
      </c>
      <c r="S32" s="1">
        <v>23</v>
      </c>
    </row>
    <row r="33" spans="1:19" ht="18" customHeight="1" x14ac:dyDescent="0.2">
      <c r="A33" s="1">
        <v>24</v>
      </c>
      <c r="B33" s="26" t="s">
        <v>47</v>
      </c>
      <c r="C33" s="21">
        <v>20</v>
      </c>
      <c r="D33" s="5">
        <v>4171121316.0469999</v>
      </c>
      <c r="E33" s="5">
        <v>0</v>
      </c>
      <c r="F33" s="6">
        <f t="shared" si="0"/>
        <v>4171121316.0469999</v>
      </c>
      <c r="G33" s="7">
        <v>976653546.55999994</v>
      </c>
      <c r="H33" s="7">
        <v>2000000000</v>
      </c>
      <c r="I33" s="5">
        <v>0</v>
      </c>
      <c r="J33" s="8">
        <f t="shared" si="1"/>
        <v>1194467769.487</v>
      </c>
      <c r="K33" s="8">
        <v>410615544.88999999</v>
      </c>
      <c r="L33" s="6">
        <v>76674900.8741</v>
      </c>
      <c r="M33" s="6">
        <v>5492269.4800000004</v>
      </c>
      <c r="N33" s="8">
        <v>9552694465.3253994</v>
      </c>
      <c r="O33" s="18">
        <v>1000000000</v>
      </c>
      <c r="P33" s="18">
        <f t="shared" si="2"/>
        <v>8552694465.3253994</v>
      </c>
      <c r="Q33" s="18">
        <f t="shared" si="3"/>
        <v>14216598496.616499</v>
      </c>
      <c r="R33" s="9">
        <f t="shared" si="4"/>
        <v>10239944950.056499</v>
      </c>
      <c r="S33" s="1">
        <v>24</v>
      </c>
    </row>
    <row r="34" spans="1:19" ht="18" customHeight="1" x14ac:dyDescent="0.2">
      <c r="A34" s="1">
        <v>25</v>
      </c>
      <c r="B34" s="26" t="s">
        <v>48</v>
      </c>
      <c r="C34" s="21">
        <v>13</v>
      </c>
      <c r="D34" s="5">
        <v>2871394957.6842999</v>
      </c>
      <c r="E34" s="5">
        <v>0</v>
      </c>
      <c r="F34" s="6">
        <f t="shared" si="0"/>
        <v>2871394957.6842999</v>
      </c>
      <c r="G34" s="7">
        <v>35806462.729999997</v>
      </c>
      <c r="H34" s="7">
        <v>101637860.22</v>
      </c>
      <c r="I34" s="5">
        <v>249026789.44</v>
      </c>
      <c r="J34" s="8">
        <f t="shared" si="1"/>
        <v>2484923845.2943001</v>
      </c>
      <c r="K34" s="8">
        <v>282667253.19</v>
      </c>
      <c r="L34" s="6">
        <v>52782910.653700002</v>
      </c>
      <c r="M34" s="6">
        <v>3780871.78</v>
      </c>
      <c r="N34" s="8">
        <v>942863322.07780004</v>
      </c>
      <c r="O34" s="18">
        <v>0</v>
      </c>
      <c r="P34" s="18">
        <f t="shared" si="2"/>
        <v>942863322.07780004</v>
      </c>
      <c r="Q34" s="18">
        <f t="shared" si="3"/>
        <v>4153489315.3858004</v>
      </c>
      <c r="R34" s="9">
        <f t="shared" si="4"/>
        <v>3767018202.9958</v>
      </c>
      <c r="S34" s="1">
        <v>25</v>
      </c>
    </row>
    <row r="35" spans="1:19" ht="18" customHeight="1" x14ac:dyDescent="0.2">
      <c r="A35" s="1">
        <v>26</v>
      </c>
      <c r="B35" s="26" t="s">
        <v>49</v>
      </c>
      <c r="C35" s="21">
        <v>25</v>
      </c>
      <c r="D35" s="5">
        <v>3688178977.1079998</v>
      </c>
      <c r="E35" s="5">
        <v>0</v>
      </c>
      <c r="F35" s="6">
        <f t="shared" si="0"/>
        <v>3688178977.1079998</v>
      </c>
      <c r="G35" s="7">
        <v>35786701.479999997</v>
      </c>
      <c r="H35" s="7">
        <v>275631992.38</v>
      </c>
      <c r="I35" s="5">
        <v>289600271.63999999</v>
      </c>
      <c r="J35" s="8">
        <f t="shared" si="1"/>
        <v>3087160011.6079998</v>
      </c>
      <c r="K35" s="8">
        <v>363073501.25</v>
      </c>
      <c r="L35" s="6">
        <v>67797298.627499998</v>
      </c>
      <c r="M35" s="6">
        <v>4856361.47</v>
      </c>
      <c r="N35" s="8">
        <v>1167407443.6826999</v>
      </c>
      <c r="O35" s="18">
        <v>0</v>
      </c>
      <c r="P35" s="18">
        <f t="shared" si="2"/>
        <v>1167407443.6826999</v>
      </c>
      <c r="Q35" s="18">
        <f t="shared" si="3"/>
        <v>5291313582.1381998</v>
      </c>
      <c r="R35" s="9">
        <f t="shared" si="4"/>
        <v>4690294616.6381998</v>
      </c>
      <c r="S35" s="1">
        <v>26</v>
      </c>
    </row>
    <row r="36" spans="1:19" ht="18" customHeight="1" x14ac:dyDescent="0.2">
      <c r="A36" s="1">
        <v>27</v>
      </c>
      <c r="B36" s="26" t="s">
        <v>50</v>
      </c>
      <c r="C36" s="21">
        <v>20</v>
      </c>
      <c r="D36" s="5">
        <v>2892720813.1015</v>
      </c>
      <c r="E36" s="5">
        <v>0</v>
      </c>
      <c r="F36" s="6">
        <f t="shared" si="0"/>
        <v>2892720813.1015</v>
      </c>
      <c r="G36" s="7">
        <v>76473042.120000005</v>
      </c>
      <c r="H36" s="7">
        <v>0</v>
      </c>
      <c r="I36" s="5">
        <v>1133331119.97</v>
      </c>
      <c r="J36" s="8">
        <f t="shared" si="1"/>
        <v>1682916651.0115001</v>
      </c>
      <c r="K36" s="8">
        <v>284766623.38</v>
      </c>
      <c r="L36" s="6">
        <v>53174929.4243</v>
      </c>
      <c r="M36" s="6">
        <v>3808952.3199999998</v>
      </c>
      <c r="N36" s="8">
        <v>1195689743.2377999</v>
      </c>
      <c r="O36" s="18">
        <v>0</v>
      </c>
      <c r="P36" s="18">
        <f t="shared" si="2"/>
        <v>1195689743.2377999</v>
      </c>
      <c r="Q36" s="18">
        <f t="shared" si="3"/>
        <v>4430161061.4636002</v>
      </c>
      <c r="R36" s="9">
        <f t="shared" si="4"/>
        <v>3220356899.3736</v>
      </c>
      <c r="S36" s="1">
        <v>27</v>
      </c>
    </row>
    <row r="37" spans="1:19" ht="18" customHeight="1" x14ac:dyDescent="0.2">
      <c r="A37" s="1">
        <v>28</v>
      </c>
      <c r="B37" s="26" t="s">
        <v>51</v>
      </c>
      <c r="C37" s="21">
        <v>18</v>
      </c>
      <c r="D37" s="5">
        <v>2898451616.9979</v>
      </c>
      <c r="E37" s="5">
        <v>1154972108.8315001</v>
      </c>
      <c r="F37" s="6">
        <f t="shared" si="0"/>
        <v>4053423725.8294001</v>
      </c>
      <c r="G37" s="7">
        <v>72143277.430000007</v>
      </c>
      <c r="H37" s="7">
        <v>307710850.69999999</v>
      </c>
      <c r="I37" s="5">
        <v>293823281.24000001</v>
      </c>
      <c r="J37" s="8">
        <f t="shared" si="1"/>
        <v>3379746316.4594002</v>
      </c>
      <c r="K37" s="8">
        <v>507288462.87</v>
      </c>
      <c r="L37" s="6">
        <v>53280274.914700001</v>
      </c>
      <c r="M37" s="6">
        <v>5938953.9500000002</v>
      </c>
      <c r="N37" s="8">
        <v>1116077603.9307001</v>
      </c>
      <c r="O37" s="18">
        <v>0</v>
      </c>
      <c r="P37" s="18">
        <f t="shared" si="2"/>
        <v>1116077603.9307001</v>
      </c>
      <c r="Q37" s="18">
        <f t="shared" si="3"/>
        <v>5736009021.4947996</v>
      </c>
      <c r="R37" s="9">
        <f t="shared" si="4"/>
        <v>5062331612.1247997</v>
      </c>
      <c r="S37" s="1">
        <v>28</v>
      </c>
    </row>
    <row r="38" spans="1:19" ht="18" customHeight="1" x14ac:dyDescent="0.2">
      <c r="A38" s="1">
        <v>29</v>
      </c>
      <c r="B38" s="26" t="s">
        <v>52</v>
      </c>
      <c r="C38" s="21">
        <v>30</v>
      </c>
      <c r="D38" s="5">
        <v>2839691490.7888999</v>
      </c>
      <c r="E38" s="5">
        <v>0</v>
      </c>
      <c r="F38" s="6">
        <f t="shared" si="0"/>
        <v>2839691490.7888999</v>
      </c>
      <c r="G38" s="7">
        <v>105738293.95999999</v>
      </c>
      <c r="H38" s="7">
        <v>945881467</v>
      </c>
      <c r="I38" s="5">
        <v>1375047323.53</v>
      </c>
      <c r="J38" s="8">
        <f t="shared" si="1"/>
        <v>413024406.29889989</v>
      </c>
      <c r="K38" s="8">
        <v>279546285.14999998</v>
      </c>
      <c r="L38" s="6">
        <v>52200127.273100004</v>
      </c>
      <c r="M38" s="6">
        <v>3739126.66</v>
      </c>
      <c r="N38" s="8">
        <v>1077207687.9433</v>
      </c>
      <c r="O38" s="18">
        <v>0</v>
      </c>
      <c r="P38" s="18">
        <f t="shared" si="2"/>
        <v>1077207687.9433</v>
      </c>
      <c r="Q38" s="18">
        <f t="shared" si="3"/>
        <v>4252384717.8153</v>
      </c>
      <c r="R38" s="9">
        <f t="shared" si="4"/>
        <v>1825717633.3252997</v>
      </c>
      <c r="S38" s="1">
        <v>29</v>
      </c>
    </row>
    <row r="39" spans="1:19" ht="18" customHeight="1" x14ac:dyDescent="0.2">
      <c r="A39" s="1">
        <v>30</v>
      </c>
      <c r="B39" s="26" t="s">
        <v>53</v>
      </c>
      <c r="C39" s="21">
        <v>33</v>
      </c>
      <c r="D39" s="5">
        <v>3492262590.8418002</v>
      </c>
      <c r="E39" s="5">
        <v>0</v>
      </c>
      <c r="F39" s="6">
        <f t="shared" si="0"/>
        <v>3492262590.8418002</v>
      </c>
      <c r="G39" s="7">
        <v>129931487.51000001</v>
      </c>
      <c r="H39" s="7">
        <v>99912935</v>
      </c>
      <c r="I39" s="5">
        <v>456465659.18000001</v>
      </c>
      <c r="J39" s="8">
        <f t="shared" si="1"/>
        <v>2805952509.1518002</v>
      </c>
      <c r="K39" s="8">
        <v>343787005.45999998</v>
      </c>
      <c r="L39" s="6">
        <v>64195900.260399997</v>
      </c>
      <c r="M39" s="6">
        <v>4598391.12</v>
      </c>
      <c r="N39" s="8">
        <v>1782139400.1659</v>
      </c>
      <c r="O39" s="18">
        <v>0</v>
      </c>
      <c r="P39" s="18">
        <f t="shared" si="2"/>
        <v>1782139400.1659</v>
      </c>
      <c r="Q39" s="18">
        <f t="shared" si="3"/>
        <v>5686983287.8480997</v>
      </c>
      <c r="R39" s="9">
        <f t="shared" si="4"/>
        <v>5000673206.1581001</v>
      </c>
      <c r="S39" s="1">
        <v>30</v>
      </c>
    </row>
    <row r="40" spans="1:19" ht="18" customHeight="1" x14ac:dyDescent="0.2">
      <c r="A40" s="1">
        <v>31</v>
      </c>
      <c r="B40" s="26" t="s">
        <v>54</v>
      </c>
      <c r="C40" s="21">
        <v>17</v>
      </c>
      <c r="D40" s="5">
        <v>3251411555.7021999</v>
      </c>
      <c r="E40" s="5">
        <v>0</v>
      </c>
      <c r="F40" s="6">
        <f t="shared" si="0"/>
        <v>3251411555.7021999</v>
      </c>
      <c r="G40" s="7">
        <v>23153960.870000001</v>
      </c>
      <c r="H40" s="7">
        <v>609914612.08000004</v>
      </c>
      <c r="I40" s="5">
        <v>519359488.18000001</v>
      </c>
      <c r="J40" s="8">
        <f t="shared" si="1"/>
        <v>2098983494.5722001</v>
      </c>
      <c r="K40" s="8">
        <v>320077031.19999999</v>
      </c>
      <c r="L40" s="6">
        <v>59768498.646899998</v>
      </c>
      <c r="M40" s="6">
        <v>4281253.67</v>
      </c>
      <c r="N40" s="8">
        <v>1065562745.0504</v>
      </c>
      <c r="O40" s="18">
        <v>0</v>
      </c>
      <c r="P40" s="18">
        <f t="shared" si="2"/>
        <v>1065562745.0504</v>
      </c>
      <c r="Q40" s="18">
        <f t="shared" si="3"/>
        <v>4701101084.2694998</v>
      </c>
      <c r="R40" s="9">
        <f t="shared" si="4"/>
        <v>3548673023.1395006</v>
      </c>
      <c r="S40" s="1">
        <v>31</v>
      </c>
    </row>
    <row r="41" spans="1:19" ht="18" customHeight="1" x14ac:dyDescent="0.2">
      <c r="A41" s="1">
        <v>32</v>
      </c>
      <c r="B41" s="26" t="s">
        <v>55</v>
      </c>
      <c r="C41" s="21">
        <v>23</v>
      </c>
      <c r="D41" s="5">
        <v>3357938777.0696998</v>
      </c>
      <c r="E41" s="5">
        <v>7509668391.0581999</v>
      </c>
      <c r="F41" s="6">
        <f t="shared" si="0"/>
        <v>10867607168.127899</v>
      </c>
      <c r="G41" s="7">
        <v>57270901.289999999</v>
      </c>
      <c r="H41" s="7">
        <v>0</v>
      </c>
      <c r="I41" s="5">
        <v>871709869.48000002</v>
      </c>
      <c r="J41" s="8">
        <f t="shared" si="1"/>
        <v>9938626397.3578987</v>
      </c>
      <c r="K41" s="8">
        <v>1464885832.3699999</v>
      </c>
      <c r="L41" s="6">
        <v>61726716.478500001</v>
      </c>
      <c r="M41" s="6">
        <v>16555533.48</v>
      </c>
      <c r="N41" s="8">
        <v>1565786039.984</v>
      </c>
      <c r="O41" s="18">
        <v>0</v>
      </c>
      <c r="P41" s="18">
        <f t="shared" si="2"/>
        <v>1565786039.984</v>
      </c>
      <c r="Q41" s="18">
        <f t="shared" si="3"/>
        <v>13976561290.440397</v>
      </c>
      <c r="R41" s="9">
        <f t="shared" si="4"/>
        <v>13047580519.670397</v>
      </c>
      <c r="S41" s="1">
        <v>32</v>
      </c>
    </row>
    <row r="42" spans="1:19" ht="18" customHeight="1" x14ac:dyDescent="0.2">
      <c r="A42" s="1">
        <v>33</v>
      </c>
      <c r="B42" s="26" t="s">
        <v>56</v>
      </c>
      <c r="C42" s="21">
        <v>23</v>
      </c>
      <c r="D42" s="5">
        <v>3431508587.3548002</v>
      </c>
      <c r="E42" s="5">
        <v>0</v>
      </c>
      <c r="F42" s="6">
        <f t="shared" si="0"/>
        <v>3431508587.3548002</v>
      </c>
      <c r="G42" s="7">
        <v>39134398.350000001</v>
      </c>
      <c r="H42" s="7">
        <v>0</v>
      </c>
      <c r="I42" s="5">
        <v>276184462.77999997</v>
      </c>
      <c r="J42" s="8">
        <f t="shared" si="1"/>
        <v>3116189726.2248001</v>
      </c>
      <c r="K42" s="8">
        <v>337806230.42000002</v>
      </c>
      <c r="L42" s="6">
        <v>63079100.521899998</v>
      </c>
      <c r="M42" s="6">
        <v>4518394.08</v>
      </c>
      <c r="N42" s="8">
        <v>1131045329.0787001</v>
      </c>
      <c r="O42" s="18">
        <v>0</v>
      </c>
      <c r="P42" s="18">
        <f t="shared" si="2"/>
        <v>1131045329.0787001</v>
      </c>
      <c r="Q42" s="18">
        <f t="shared" si="3"/>
        <v>4967957641.4554005</v>
      </c>
      <c r="R42" s="9">
        <f t="shared" si="4"/>
        <v>4652638780.3254004</v>
      </c>
      <c r="S42" s="1">
        <v>33</v>
      </c>
    </row>
    <row r="43" spans="1:19" ht="18" customHeight="1" x14ac:dyDescent="0.2">
      <c r="A43" s="1">
        <v>34</v>
      </c>
      <c r="B43" s="26" t="s">
        <v>57</v>
      </c>
      <c r="C43" s="21">
        <v>16</v>
      </c>
      <c r="D43" s="5">
        <v>2999281876.9177999</v>
      </c>
      <c r="E43" s="5">
        <v>0</v>
      </c>
      <c r="F43" s="6">
        <f t="shared" si="0"/>
        <v>2999281876.9177999</v>
      </c>
      <c r="G43" s="7">
        <v>23639373.920000002</v>
      </c>
      <c r="H43" s="7">
        <v>0</v>
      </c>
      <c r="I43" s="5">
        <v>400446719.68000001</v>
      </c>
      <c r="J43" s="8">
        <f t="shared" si="1"/>
        <v>2575195783.3178</v>
      </c>
      <c r="K43" s="8">
        <v>295256759.24000001</v>
      </c>
      <c r="L43" s="6">
        <v>55133769.3587</v>
      </c>
      <c r="M43" s="6">
        <v>3949265.21</v>
      </c>
      <c r="N43" s="8">
        <v>952816425.96529996</v>
      </c>
      <c r="O43" s="18">
        <v>0</v>
      </c>
      <c r="P43" s="18">
        <f t="shared" si="2"/>
        <v>952816425.96529996</v>
      </c>
      <c r="Q43" s="18">
        <f t="shared" si="3"/>
        <v>4306438096.6917992</v>
      </c>
      <c r="R43" s="9">
        <f t="shared" si="4"/>
        <v>3882352003.0918002</v>
      </c>
      <c r="S43" s="1">
        <v>34</v>
      </c>
    </row>
    <row r="44" spans="1:19" ht="18" customHeight="1" x14ac:dyDescent="0.2">
      <c r="A44" s="1">
        <v>35</v>
      </c>
      <c r="B44" s="26" t="s">
        <v>58</v>
      </c>
      <c r="C44" s="21">
        <v>17</v>
      </c>
      <c r="D44" s="5">
        <v>3091874598.8199</v>
      </c>
      <c r="E44" s="5">
        <v>0</v>
      </c>
      <c r="F44" s="6">
        <f t="shared" si="0"/>
        <v>3091874598.8199</v>
      </c>
      <c r="G44" s="7">
        <v>36710724.210000001</v>
      </c>
      <c r="H44" s="7">
        <v>0</v>
      </c>
      <c r="I44" s="5">
        <v>89972595.590000004</v>
      </c>
      <c r="J44" s="8">
        <f t="shared" si="1"/>
        <v>2965191279.0198998</v>
      </c>
      <c r="K44" s="8">
        <v>304371816.81999999</v>
      </c>
      <c r="L44" s="6">
        <v>56835838.715000004</v>
      </c>
      <c r="M44" s="6">
        <v>4071185.47</v>
      </c>
      <c r="N44" s="8">
        <v>976196600.92879999</v>
      </c>
      <c r="O44" s="18">
        <v>0</v>
      </c>
      <c r="P44" s="18">
        <f t="shared" si="2"/>
        <v>976196600.92879999</v>
      </c>
      <c r="Q44" s="18">
        <f t="shared" si="3"/>
        <v>4433350040.7537003</v>
      </c>
      <c r="R44" s="9">
        <f t="shared" si="4"/>
        <v>4306666720.9537001</v>
      </c>
      <c r="S44" s="1">
        <v>35</v>
      </c>
    </row>
    <row r="45" spans="1:19" ht="18" customHeight="1" thickBot="1" x14ac:dyDescent="0.25">
      <c r="A45" s="1">
        <v>36</v>
      </c>
      <c r="B45" s="26" t="s">
        <v>59</v>
      </c>
      <c r="C45" s="21">
        <v>14</v>
      </c>
      <c r="D45" s="5">
        <v>3098459388.9046001</v>
      </c>
      <c r="E45" s="5">
        <v>0</v>
      </c>
      <c r="F45" s="6">
        <f t="shared" si="0"/>
        <v>3098459388.9046001</v>
      </c>
      <c r="G45" s="7">
        <v>27705126.170000002</v>
      </c>
      <c r="H45" s="7">
        <v>488822936.86000001</v>
      </c>
      <c r="I45" s="5">
        <v>518487915.94999999</v>
      </c>
      <c r="J45" s="8">
        <f t="shared" si="1"/>
        <v>2063443409.9245999</v>
      </c>
      <c r="K45" s="8">
        <v>305020039.91000003</v>
      </c>
      <c r="L45" s="6">
        <v>56956882.455700003</v>
      </c>
      <c r="M45" s="6">
        <v>4079855.9</v>
      </c>
      <c r="N45" s="8">
        <v>1072388023.813</v>
      </c>
      <c r="O45" s="18">
        <v>0</v>
      </c>
      <c r="P45" s="18">
        <f t="shared" si="2"/>
        <v>1072388023.813</v>
      </c>
      <c r="Q45" s="18">
        <f t="shared" si="3"/>
        <v>4536904190.9833002</v>
      </c>
      <c r="R45" s="9">
        <f t="shared" si="4"/>
        <v>3501888212.0032997</v>
      </c>
      <c r="S45" s="1">
        <v>36</v>
      </c>
    </row>
    <row r="46" spans="1:19" ht="18" customHeight="1" thickTop="1" thickBot="1" x14ac:dyDescent="0.3">
      <c r="A46" s="1"/>
      <c r="B46" s="116" t="s">
        <v>879</v>
      </c>
      <c r="C46" s="117"/>
      <c r="D46" s="10">
        <f>SUM(D10:D45)</f>
        <v>118070973892.16919</v>
      </c>
      <c r="E46" s="10">
        <f t="shared" ref="E46:R46" si="5">SUM(E10:E45)</f>
        <v>41918656107.226692</v>
      </c>
      <c r="F46" s="10">
        <f t="shared" si="5"/>
        <v>159989629999.39587</v>
      </c>
      <c r="G46" s="10">
        <f t="shared" si="5"/>
        <v>3140306687.8400002</v>
      </c>
      <c r="H46" s="10">
        <f t="shared" si="5"/>
        <v>6943149504.6299992</v>
      </c>
      <c r="I46" s="10">
        <f t="shared" si="5"/>
        <v>17621965550.7369</v>
      </c>
      <c r="J46" s="10">
        <f t="shared" si="5"/>
        <v>132284208256.189</v>
      </c>
      <c r="K46" s="10">
        <f t="shared" si="5"/>
        <v>18123200000.189999</v>
      </c>
      <c r="L46" s="10">
        <f t="shared" si="5"/>
        <v>2170418823.4605999</v>
      </c>
      <c r="M46" s="10">
        <f>SUM(M10:M45)</f>
        <v>228327416.27999994</v>
      </c>
      <c r="N46" s="10">
        <f t="shared" si="5"/>
        <v>50144949396.874901</v>
      </c>
      <c r="O46" s="10">
        <f t="shared" ref="O46" si="6">SUM(O10:O45)</f>
        <v>1000000000</v>
      </c>
      <c r="P46" s="10">
        <f t="shared" ref="P46" si="7">SUM(P10:P45)</f>
        <v>49144949396.874901</v>
      </c>
      <c r="Q46" s="10">
        <f t="shared" si="5"/>
        <v>230656525636.20145</v>
      </c>
      <c r="R46" s="10">
        <f t="shared" si="5"/>
        <v>201951103892.99448</v>
      </c>
    </row>
    <row r="47" spans="1:19" ht="13.5" thickTop="1" x14ac:dyDescent="0.2">
      <c r="B47" t="s">
        <v>17</v>
      </c>
      <c r="I47" s="27"/>
      <c r="J47" s="27"/>
      <c r="K47" s="27"/>
      <c r="L47" s="27"/>
      <c r="M47" s="28"/>
      <c r="N47" s="29"/>
      <c r="O47" s="29"/>
      <c r="P47" s="29"/>
    </row>
    <row r="48" spans="1:19" x14ac:dyDescent="0.2">
      <c r="B48" s="105" t="s">
        <v>914</v>
      </c>
      <c r="I48" s="28"/>
      <c r="J48" s="27"/>
      <c r="K48" s="27"/>
      <c r="L48" s="27"/>
    </row>
    <row r="49" spans="1:17" x14ac:dyDescent="0.2">
      <c r="C49" s="19" t="s">
        <v>22</v>
      </c>
      <c r="I49" s="27"/>
      <c r="J49" s="28"/>
    </row>
    <row r="50" spans="1:17" x14ac:dyDescent="0.2">
      <c r="C50" s="19"/>
      <c r="J50" s="31"/>
      <c r="Q50" s="28"/>
    </row>
    <row r="51" spans="1:17" x14ac:dyDescent="0.2">
      <c r="G51" s="27"/>
      <c r="J51" s="28"/>
    </row>
    <row r="52" spans="1:17" x14ac:dyDescent="0.2">
      <c r="I52" s="27"/>
    </row>
    <row r="53" spans="1:17" ht="20.25" x14ac:dyDescent="0.3">
      <c r="A53" s="23"/>
    </row>
  </sheetData>
  <mergeCells count="21">
    <mergeCell ref="S7:S8"/>
    <mergeCell ref="D5:R5"/>
    <mergeCell ref="J7:J8"/>
    <mergeCell ref="N7:N8"/>
    <mergeCell ref="Q7:Q8"/>
    <mergeCell ref="R7:R8"/>
    <mergeCell ref="L7:L8"/>
    <mergeCell ref="P7:P8"/>
    <mergeCell ref="O7:O8"/>
    <mergeCell ref="K7:K8"/>
    <mergeCell ref="A2:P2"/>
    <mergeCell ref="B46:C46"/>
    <mergeCell ref="G7:I7"/>
    <mergeCell ref="F7:F8"/>
    <mergeCell ref="E7:E8"/>
    <mergeCell ref="D7:D8"/>
    <mergeCell ref="C7:C8"/>
    <mergeCell ref="B7:B8"/>
    <mergeCell ref="M7:M8"/>
    <mergeCell ref="A4:R4"/>
    <mergeCell ref="A7:A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414"/>
  <sheetViews>
    <sheetView topLeftCell="B4" workbookViewId="0">
      <pane xSplit="3" ySplit="3" topLeftCell="R407" activePane="bottomRight" state="frozen"/>
      <selection activeCell="B4" sqref="B4"/>
      <selection pane="topRight" activeCell="E4" sqref="E4"/>
      <selection pane="bottomLeft" activeCell="B7" sqref="B7"/>
      <selection pane="bottomRight" activeCell="X414" sqref="X414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85546875" customWidth="1"/>
    <col min="7" max="9" width="22" customWidth="1"/>
    <col min="10" max="10" width="18.42578125" customWidth="1"/>
    <col min="11" max="11" width="19.7109375" bestFit="1" customWidth="1"/>
    <col min="12" max="12" width="0.7109375" customWidth="1"/>
    <col min="13" max="13" width="4.7109375" customWidth="1"/>
    <col min="14" max="14" width="13" customWidth="1"/>
    <col min="15" max="15" width="9.42578125" bestFit="1" customWidth="1"/>
    <col min="16" max="16" width="22.28515625" customWidth="1"/>
    <col min="17" max="17" width="18.7109375" customWidth="1"/>
    <col min="18" max="21" width="21.85546875" customWidth="1"/>
    <col min="22" max="22" width="18.7109375" customWidth="1"/>
    <col min="23" max="23" width="22.140625" bestFit="1" customWidth="1"/>
  </cols>
  <sheetData>
    <row r="1" spans="1:23" ht="26.25" x14ac:dyDescent="0.4">
      <c r="A1" s="115" t="s">
        <v>20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3" ht="26.25" hidden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8" x14ac:dyDescent="0.25">
      <c r="L3" s="20" t="s">
        <v>14</v>
      </c>
    </row>
    <row r="4" spans="1:23" ht="45" customHeight="1" x14ac:dyDescent="0.3">
      <c r="B4" s="125" t="s">
        <v>913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</row>
    <row r="5" spans="1:23" x14ac:dyDescent="0.2">
      <c r="L5">
        <v>0</v>
      </c>
    </row>
    <row r="6" spans="1:23" ht="91.5" customHeight="1" x14ac:dyDescent="0.2">
      <c r="A6" s="13" t="s">
        <v>0</v>
      </c>
      <c r="B6" s="3" t="s">
        <v>7</v>
      </c>
      <c r="C6" s="3" t="s">
        <v>0</v>
      </c>
      <c r="D6" s="3" t="s">
        <v>8</v>
      </c>
      <c r="E6" s="3" t="s">
        <v>4</v>
      </c>
      <c r="F6" s="3" t="s">
        <v>880</v>
      </c>
      <c r="G6" s="3" t="s">
        <v>916</v>
      </c>
      <c r="H6" s="3" t="s">
        <v>915</v>
      </c>
      <c r="I6" s="3" t="s">
        <v>23</v>
      </c>
      <c r="J6" s="3" t="s">
        <v>9</v>
      </c>
      <c r="K6" s="3" t="s">
        <v>15</v>
      </c>
      <c r="L6" s="11"/>
      <c r="M6" s="1"/>
      <c r="N6" s="3" t="s">
        <v>7</v>
      </c>
      <c r="O6" s="3" t="s">
        <v>0</v>
      </c>
      <c r="P6" s="3" t="s">
        <v>8</v>
      </c>
      <c r="Q6" s="3" t="s">
        <v>4</v>
      </c>
      <c r="R6" s="3" t="s">
        <v>880</v>
      </c>
      <c r="S6" s="3" t="s">
        <v>916</v>
      </c>
      <c r="T6" s="3" t="s">
        <v>915</v>
      </c>
      <c r="U6" s="3" t="s">
        <v>23</v>
      </c>
      <c r="V6" s="3" t="s">
        <v>9</v>
      </c>
      <c r="W6" s="3" t="s">
        <v>15</v>
      </c>
    </row>
    <row r="7" spans="1:23" ht="15.75" x14ac:dyDescent="0.25">
      <c r="A7" s="1"/>
      <c r="B7" s="1"/>
      <c r="C7" s="1"/>
      <c r="D7" s="1"/>
      <c r="E7" s="70" t="s">
        <v>900</v>
      </c>
      <c r="F7" s="70" t="s">
        <v>900</v>
      </c>
      <c r="G7" s="70" t="s">
        <v>900</v>
      </c>
      <c r="H7" s="70" t="s">
        <v>900</v>
      </c>
      <c r="I7" s="70" t="s">
        <v>900</v>
      </c>
      <c r="J7" s="70" t="s">
        <v>900</v>
      </c>
      <c r="K7" s="70" t="s">
        <v>900</v>
      </c>
      <c r="L7" s="11"/>
      <c r="M7" s="1"/>
      <c r="N7" s="4"/>
      <c r="O7" s="4"/>
      <c r="P7" s="4"/>
      <c r="Q7" s="70" t="s">
        <v>900</v>
      </c>
      <c r="R7" s="70" t="s">
        <v>900</v>
      </c>
      <c r="S7" s="70" t="s">
        <v>900</v>
      </c>
      <c r="T7" s="70" t="s">
        <v>900</v>
      </c>
      <c r="U7" s="70" t="s">
        <v>900</v>
      </c>
      <c r="V7" s="70" t="s">
        <v>900</v>
      </c>
      <c r="W7" s="70" t="s">
        <v>900</v>
      </c>
    </row>
    <row r="8" spans="1:23" ht="24.95" customHeight="1" x14ac:dyDescent="0.2">
      <c r="A8" s="129">
        <v>1</v>
      </c>
      <c r="B8" s="126" t="s">
        <v>24</v>
      </c>
      <c r="C8" s="1">
        <v>1</v>
      </c>
      <c r="D8" s="5" t="s">
        <v>63</v>
      </c>
      <c r="E8" s="5">
        <v>96794884.392000005</v>
      </c>
      <c r="F8" s="5">
        <v>0</v>
      </c>
      <c r="G8" s="5">
        <v>9528728.8923000004</v>
      </c>
      <c r="H8" s="5">
        <v>1779314.8661</v>
      </c>
      <c r="I8" s="5">
        <v>127453.399</v>
      </c>
      <c r="J8" s="5">
        <v>31642818.671500001</v>
      </c>
      <c r="K8" s="6">
        <f>E8+F8+G8+H8+I8+J8</f>
        <v>139873200.2209</v>
      </c>
      <c r="L8" s="11"/>
      <c r="M8" s="129">
        <v>19</v>
      </c>
      <c r="N8" s="126" t="s">
        <v>42</v>
      </c>
      <c r="O8" s="12">
        <v>26</v>
      </c>
      <c r="P8" s="5" t="s">
        <v>444</v>
      </c>
      <c r="Q8" s="5">
        <v>102470206.6903</v>
      </c>
      <c r="R8" s="5">
        <v>0</v>
      </c>
      <c r="S8" s="5">
        <v>10087421.718800001</v>
      </c>
      <c r="T8" s="5">
        <v>1883640.4757999999</v>
      </c>
      <c r="U8" s="5">
        <v>134926.30540000001</v>
      </c>
      <c r="V8" s="5">
        <v>33485964.900600001</v>
      </c>
      <c r="W8" s="6">
        <f>Q8+R8+S8+T8+U8+V8</f>
        <v>148062160.0909</v>
      </c>
    </row>
    <row r="9" spans="1:23" ht="24.95" customHeight="1" x14ac:dyDescent="0.2">
      <c r="A9" s="129"/>
      <c r="B9" s="127"/>
      <c r="C9" s="1">
        <v>2</v>
      </c>
      <c r="D9" s="5" t="s">
        <v>64</v>
      </c>
      <c r="E9" s="5">
        <v>161489655.05880001</v>
      </c>
      <c r="F9" s="5">
        <v>0</v>
      </c>
      <c r="G9" s="5">
        <v>15897442.841399999</v>
      </c>
      <c r="H9" s="5">
        <v>2968555.0611999999</v>
      </c>
      <c r="I9" s="5">
        <v>212639.3927</v>
      </c>
      <c r="J9" s="5">
        <v>55443401.798199996</v>
      </c>
      <c r="K9" s="6">
        <f t="shared" ref="K9:K72" si="0">E9+F9+G9+H9+I9+J9</f>
        <v>236011694.1523</v>
      </c>
      <c r="L9" s="11"/>
      <c r="M9" s="129"/>
      <c r="N9" s="127"/>
      <c r="O9" s="12">
        <v>27</v>
      </c>
      <c r="P9" s="5" t="s">
        <v>445</v>
      </c>
      <c r="Q9" s="5">
        <v>100352526.41940001</v>
      </c>
      <c r="R9" s="5">
        <v>0</v>
      </c>
      <c r="S9" s="5">
        <v>9878952.0119000003</v>
      </c>
      <c r="T9" s="5">
        <v>1844712.5922999999</v>
      </c>
      <c r="U9" s="5">
        <v>132137.87760000001</v>
      </c>
      <c r="V9" s="5">
        <v>36012469.1272</v>
      </c>
      <c r="W9" s="6">
        <f t="shared" ref="W9:W72" si="1">Q9+R9+S9+T9+U9+V9</f>
        <v>148220798.0284</v>
      </c>
    </row>
    <row r="10" spans="1:23" ht="24.95" customHeight="1" x14ac:dyDescent="0.2">
      <c r="A10" s="129"/>
      <c r="B10" s="127"/>
      <c r="C10" s="1">
        <v>3</v>
      </c>
      <c r="D10" s="5" t="s">
        <v>65</v>
      </c>
      <c r="E10" s="5">
        <v>113625752.3221</v>
      </c>
      <c r="F10" s="5">
        <v>0</v>
      </c>
      <c r="G10" s="5">
        <v>11185601.345100001</v>
      </c>
      <c r="H10" s="5">
        <v>2088705.3230999999</v>
      </c>
      <c r="I10" s="5">
        <v>149615.2243</v>
      </c>
      <c r="J10" s="5">
        <v>36361196.781999998</v>
      </c>
      <c r="K10" s="6">
        <f t="shared" si="0"/>
        <v>163410870.9966</v>
      </c>
      <c r="L10" s="11"/>
      <c r="M10" s="129"/>
      <c r="N10" s="127"/>
      <c r="O10" s="12">
        <v>28</v>
      </c>
      <c r="P10" s="5" t="s">
        <v>446</v>
      </c>
      <c r="Q10" s="5">
        <v>100443367.78300001</v>
      </c>
      <c r="R10" s="5">
        <v>0</v>
      </c>
      <c r="S10" s="5">
        <v>9887894.6613999996</v>
      </c>
      <c r="T10" s="5">
        <v>1846382.4676000001</v>
      </c>
      <c r="U10" s="5">
        <v>132257.49179999999</v>
      </c>
      <c r="V10" s="5">
        <v>35412271.0889</v>
      </c>
      <c r="W10" s="6">
        <f t="shared" si="1"/>
        <v>147722173.49270001</v>
      </c>
    </row>
    <row r="11" spans="1:23" ht="24.95" customHeight="1" x14ac:dyDescent="0.2">
      <c r="A11" s="129"/>
      <c r="B11" s="127"/>
      <c r="C11" s="1">
        <v>4</v>
      </c>
      <c r="D11" s="5" t="s">
        <v>66</v>
      </c>
      <c r="E11" s="5">
        <v>115772335.28120001</v>
      </c>
      <c r="F11" s="5">
        <v>0</v>
      </c>
      <c r="G11" s="5">
        <v>11396916.304500001</v>
      </c>
      <c r="H11" s="5">
        <v>2128164.5052</v>
      </c>
      <c r="I11" s="5">
        <v>152441.70939999999</v>
      </c>
      <c r="J11" s="5">
        <v>38009145.895599999</v>
      </c>
      <c r="K11" s="6">
        <f t="shared" si="0"/>
        <v>167459003.69589999</v>
      </c>
      <c r="L11" s="11"/>
      <c r="M11" s="129"/>
      <c r="N11" s="127"/>
      <c r="O11" s="12">
        <v>29</v>
      </c>
      <c r="P11" s="5" t="s">
        <v>447</v>
      </c>
      <c r="Q11" s="5">
        <v>119042059.5336</v>
      </c>
      <c r="R11" s="5">
        <v>0</v>
      </c>
      <c r="S11" s="5">
        <v>11718796.0831</v>
      </c>
      <c r="T11" s="5">
        <v>2188269.6337000001</v>
      </c>
      <c r="U11" s="5">
        <v>156747.07610000001</v>
      </c>
      <c r="V11" s="5">
        <v>41865340.395999998</v>
      </c>
      <c r="W11" s="6">
        <f t="shared" si="1"/>
        <v>174971212.72250003</v>
      </c>
    </row>
    <row r="12" spans="1:23" ht="24.95" customHeight="1" x14ac:dyDescent="0.2">
      <c r="A12" s="129"/>
      <c r="B12" s="127"/>
      <c r="C12" s="1">
        <v>5</v>
      </c>
      <c r="D12" s="5" t="s">
        <v>67</v>
      </c>
      <c r="E12" s="5">
        <v>105375499.2422</v>
      </c>
      <c r="F12" s="5">
        <v>0</v>
      </c>
      <c r="G12" s="5">
        <v>10373425.9354</v>
      </c>
      <c r="H12" s="5">
        <v>1937046.503</v>
      </c>
      <c r="I12" s="5">
        <v>138751.81140000001</v>
      </c>
      <c r="J12" s="5">
        <v>33937759.904700004</v>
      </c>
      <c r="K12" s="6">
        <f t="shared" si="0"/>
        <v>151762483.39669999</v>
      </c>
      <c r="L12" s="11"/>
      <c r="M12" s="129"/>
      <c r="N12" s="127"/>
      <c r="O12" s="12">
        <v>30</v>
      </c>
      <c r="P12" s="5" t="s">
        <v>448</v>
      </c>
      <c r="Q12" s="5">
        <v>119973322.91060001</v>
      </c>
      <c r="R12" s="5">
        <v>0</v>
      </c>
      <c r="S12" s="5">
        <v>11810471.963500001</v>
      </c>
      <c r="T12" s="5">
        <v>2205388.4183</v>
      </c>
      <c r="U12" s="5">
        <v>157973.30489999999</v>
      </c>
      <c r="V12" s="5">
        <v>41217972.1184</v>
      </c>
      <c r="W12" s="6">
        <f t="shared" si="1"/>
        <v>175365128.7157</v>
      </c>
    </row>
    <row r="13" spans="1:23" ht="24.95" customHeight="1" x14ac:dyDescent="0.2">
      <c r="A13" s="129"/>
      <c r="B13" s="127"/>
      <c r="C13" s="1">
        <v>6</v>
      </c>
      <c r="D13" s="5" t="s">
        <v>68</v>
      </c>
      <c r="E13" s="5">
        <v>108825653.2934</v>
      </c>
      <c r="F13" s="5">
        <v>0</v>
      </c>
      <c r="G13" s="5">
        <v>10713067.671599999</v>
      </c>
      <c r="H13" s="5">
        <v>2000468.3504999999</v>
      </c>
      <c r="I13" s="5">
        <v>143294.7567</v>
      </c>
      <c r="J13" s="5">
        <v>35121981.178300001</v>
      </c>
      <c r="K13" s="6">
        <f t="shared" si="0"/>
        <v>156804465.25049999</v>
      </c>
      <c r="L13" s="11"/>
      <c r="M13" s="129"/>
      <c r="N13" s="127"/>
      <c r="O13" s="12">
        <v>31</v>
      </c>
      <c r="P13" s="5" t="s">
        <v>48</v>
      </c>
      <c r="Q13" s="5">
        <v>207430695.85690001</v>
      </c>
      <c r="R13" s="5">
        <v>0</v>
      </c>
      <c r="S13" s="5">
        <v>20419993.031399999</v>
      </c>
      <c r="T13" s="5">
        <v>3813058.1294</v>
      </c>
      <c r="U13" s="5">
        <v>273131.65769999998</v>
      </c>
      <c r="V13" s="5">
        <v>70022286.972900003</v>
      </c>
      <c r="W13" s="6">
        <f t="shared" si="1"/>
        <v>301959165.64830005</v>
      </c>
    </row>
    <row r="14" spans="1:23" ht="24.95" customHeight="1" x14ac:dyDescent="0.2">
      <c r="A14" s="129"/>
      <c r="B14" s="127"/>
      <c r="C14" s="1">
        <v>7</v>
      </c>
      <c r="D14" s="5" t="s">
        <v>69</v>
      </c>
      <c r="E14" s="5">
        <v>105590032.15009999</v>
      </c>
      <c r="F14" s="5">
        <v>0</v>
      </c>
      <c r="G14" s="5">
        <v>10394545.0878</v>
      </c>
      <c r="H14" s="5">
        <v>1940990.1163000001</v>
      </c>
      <c r="I14" s="5">
        <v>139034.2948</v>
      </c>
      <c r="J14" s="5">
        <v>33694686.469999999</v>
      </c>
      <c r="K14" s="6">
        <f t="shared" si="0"/>
        <v>151759288.11899999</v>
      </c>
      <c r="L14" s="11"/>
      <c r="M14" s="129"/>
      <c r="N14" s="127"/>
      <c r="O14" s="12">
        <v>32</v>
      </c>
      <c r="P14" s="5" t="s">
        <v>449</v>
      </c>
      <c r="Q14" s="5">
        <v>103897455.4443</v>
      </c>
      <c r="R14" s="5">
        <v>0</v>
      </c>
      <c r="S14" s="5">
        <v>10227923.631999999</v>
      </c>
      <c r="T14" s="5">
        <v>1909876.6240000001</v>
      </c>
      <c r="U14" s="5">
        <v>136805.61660000001</v>
      </c>
      <c r="V14" s="5">
        <v>36075513.243100002</v>
      </c>
      <c r="W14" s="6">
        <f t="shared" si="1"/>
        <v>152247574.56</v>
      </c>
    </row>
    <row r="15" spans="1:23" ht="24.95" customHeight="1" x14ac:dyDescent="0.2">
      <c r="A15" s="129"/>
      <c r="B15" s="127"/>
      <c r="C15" s="1">
        <v>8</v>
      </c>
      <c r="D15" s="5" t="s">
        <v>70</v>
      </c>
      <c r="E15" s="5">
        <v>102956865.508</v>
      </c>
      <c r="F15" s="5">
        <v>0</v>
      </c>
      <c r="G15" s="5">
        <v>10135329.6219</v>
      </c>
      <c r="H15" s="5">
        <v>1892586.3955999999</v>
      </c>
      <c r="I15" s="5">
        <v>135567.10709999999</v>
      </c>
      <c r="J15" s="5">
        <v>32165979.5086</v>
      </c>
      <c r="K15" s="6">
        <f t="shared" si="0"/>
        <v>147286328.14120001</v>
      </c>
      <c r="L15" s="11"/>
      <c r="M15" s="129"/>
      <c r="N15" s="127"/>
      <c r="O15" s="12">
        <v>33</v>
      </c>
      <c r="P15" s="5" t="s">
        <v>450</v>
      </c>
      <c r="Q15" s="5">
        <v>102824303.6363</v>
      </c>
      <c r="R15" s="5">
        <v>0</v>
      </c>
      <c r="S15" s="5">
        <v>10122279.901900001</v>
      </c>
      <c r="T15" s="5">
        <v>1890149.6004000001</v>
      </c>
      <c r="U15" s="5">
        <v>135392.55790000001</v>
      </c>
      <c r="V15" s="5">
        <v>33017422.2355</v>
      </c>
      <c r="W15" s="6">
        <f t="shared" si="1"/>
        <v>147989547.93199998</v>
      </c>
    </row>
    <row r="16" spans="1:23" ht="24.95" customHeight="1" x14ac:dyDescent="0.2">
      <c r="A16" s="129"/>
      <c r="B16" s="127"/>
      <c r="C16" s="1">
        <v>9</v>
      </c>
      <c r="D16" s="5" t="s">
        <v>71</v>
      </c>
      <c r="E16" s="5">
        <v>111075796.2691</v>
      </c>
      <c r="F16" s="5">
        <v>0</v>
      </c>
      <c r="G16" s="5">
        <v>10934577.336300001</v>
      </c>
      <c r="H16" s="5">
        <v>2041831.2063</v>
      </c>
      <c r="I16" s="5">
        <v>146257.603</v>
      </c>
      <c r="J16" s="5">
        <v>35888892.5348</v>
      </c>
      <c r="K16" s="6">
        <f t="shared" si="0"/>
        <v>160087354.94949999</v>
      </c>
      <c r="L16" s="11"/>
      <c r="M16" s="129"/>
      <c r="N16" s="127"/>
      <c r="O16" s="12">
        <v>34</v>
      </c>
      <c r="P16" s="5" t="s">
        <v>451</v>
      </c>
      <c r="Q16" s="5">
        <v>123083295.67839999</v>
      </c>
      <c r="R16" s="5">
        <v>0</v>
      </c>
      <c r="S16" s="5">
        <v>12116625.409</v>
      </c>
      <c r="T16" s="5">
        <v>2262556.9434000002</v>
      </c>
      <c r="U16" s="5">
        <v>162068.32089999999</v>
      </c>
      <c r="V16" s="5">
        <v>42267303.058200002</v>
      </c>
      <c r="W16" s="6">
        <f t="shared" si="1"/>
        <v>179891849.40989998</v>
      </c>
    </row>
    <row r="17" spans="1:23" ht="24.95" customHeight="1" x14ac:dyDescent="0.2">
      <c r="A17" s="129"/>
      <c r="B17" s="127"/>
      <c r="C17" s="1">
        <v>10</v>
      </c>
      <c r="D17" s="5" t="s">
        <v>72</v>
      </c>
      <c r="E17" s="5">
        <v>112719457.96960001</v>
      </c>
      <c r="F17" s="5">
        <v>0</v>
      </c>
      <c r="G17" s="5">
        <v>11096383.477499999</v>
      </c>
      <c r="H17" s="5">
        <v>2072045.5271999999</v>
      </c>
      <c r="I17" s="5">
        <v>148421.8731</v>
      </c>
      <c r="J17" s="5">
        <v>37206273.814300001</v>
      </c>
      <c r="K17" s="6">
        <f t="shared" si="0"/>
        <v>163242582.66170001</v>
      </c>
      <c r="L17" s="11"/>
      <c r="M17" s="129"/>
      <c r="N17" s="127"/>
      <c r="O17" s="12">
        <v>35</v>
      </c>
      <c r="P17" s="5" t="s">
        <v>452</v>
      </c>
      <c r="Q17" s="5">
        <v>101555582.4302</v>
      </c>
      <c r="R17" s="5">
        <v>0</v>
      </c>
      <c r="S17" s="5">
        <v>9997383.8344000001</v>
      </c>
      <c r="T17" s="5">
        <v>1866827.5569</v>
      </c>
      <c r="U17" s="5">
        <v>133721.9859</v>
      </c>
      <c r="V17" s="5">
        <v>35711993.949900001</v>
      </c>
      <c r="W17" s="6">
        <f t="shared" si="1"/>
        <v>149265509.75729999</v>
      </c>
    </row>
    <row r="18" spans="1:23" ht="24.95" customHeight="1" x14ac:dyDescent="0.2">
      <c r="A18" s="129"/>
      <c r="B18" s="127"/>
      <c r="C18" s="1">
        <v>11</v>
      </c>
      <c r="D18" s="5" t="s">
        <v>73</v>
      </c>
      <c r="E18" s="5">
        <v>123267743.55940001</v>
      </c>
      <c r="F18" s="5">
        <v>0</v>
      </c>
      <c r="G18" s="5">
        <v>12134782.9167</v>
      </c>
      <c r="H18" s="5">
        <v>2265947.5240000002</v>
      </c>
      <c r="I18" s="5">
        <v>162311.19029999999</v>
      </c>
      <c r="J18" s="5">
        <v>41998905.555299997</v>
      </c>
      <c r="K18" s="6">
        <f t="shared" si="0"/>
        <v>179829690.74569997</v>
      </c>
      <c r="L18" s="11"/>
      <c r="M18" s="129"/>
      <c r="N18" s="127"/>
      <c r="O18" s="12">
        <v>36</v>
      </c>
      <c r="P18" s="5" t="s">
        <v>453</v>
      </c>
      <c r="Q18" s="5">
        <v>128537154.3952</v>
      </c>
      <c r="R18" s="5">
        <v>0</v>
      </c>
      <c r="S18" s="5">
        <v>12653516.8104</v>
      </c>
      <c r="T18" s="5">
        <v>2362811.5380000002</v>
      </c>
      <c r="U18" s="5">
        <v>169249.61809999999</v>
      </c>
      <c r="V18" s="5">
        <v>44217231.982000001</v>
      </c>
      <c r="W18" s="6">
        <f t="shared" si="1"/>
        <v>187939964.34369996</v>
      </c>
    </row>
    <row r="19" spans="1:23" ht="24.95" customHeight="1" x14ac:dyDescent="0.2">
      <c r="A19" s="129"/>
      <c r="B19" s="127"/>
      <c r="C19" s="1">
        <v>12</v>
      </c>
      <c r="D19" s="5" t="s">
        <v>74</v>
      </c>
      <c r="E19" s="5">
        <v>118684923.9253</v>
      </c>
      <c r="F19" s="5">
        <v>0</v>
      </c>
      <c r="G19" s="5">
        <v>11683638.7665</v>
      </c>
      <c r="H19" s="5">
        <v>2181704.6515000002</v>
      </c>
      <c r="I19" s="5">
        <v>156276.8224</v>
      </c>
      <c r="J19" s="5">
        <v>40079595.909599997</v>
      </c>
      <c r="K19" s="6">
        <f t="shared" si="0"/>
        <v>172786140.07530001</v>
      </c>
      <c r="L19" s="11"/>
      <c r="M19" s="129"/>
      <c r="N19" s="127"/>
      <c r="O19" s="12">
        <v>37</v>
      </c>
      <c r="P19" s="5" t="s">
        <v>454</v>
      </c>
      <c r="Q19" s="5">
        <v>112876227.6231</v>
      </c>
      <c r="R19" s="5">
        <v>0</v>
      </c>
      <c r="S19" s="5">
        <v>11111816.2717</v>
      </c>
      <c r="T19" s="5">
        <v>2074927.3177</v>
      </c>
      <c r="U19" s="5">
        <v>148628.29749999999</v>
      </c>
      <c r="V19" s="5">
        <v>40386587.244800001</v>
      </c>
      <c r="W19" s="6">
        <f t="shared" si="1"/>
        <v>166598186.75479999</v>
      </c>
    </row>
    <row r="20" spans="1:23" ht="24.95" customHeight="1" x14ac:dyDescent="0.2">
      <c r="A20" s="129"/>
      <c r="B20" s="127"/>
      <c r="C20" s="1">
        <v>13</v>
      </c>
      <c r="D20" s="5" t="s">
        <v>75</v>
      </c>
      <c r="E20" s="5">
        <v>90630425.816699997</v>
      </c>
      <c r="F20" s="5">
        <v>0</v>
      </c>
      <c r="G20" s="5">
        <v>8921884.2753999997</v>
      </c>
      <c r="H20" s="5">
        <v>1665997.7951</v>
      </c>
      <c r="I20" s="5">
        <v>119336.4287</v>
      </c>
      <c r="J20" s="5">
        <v>29771807.7399</v>
      </c>
      <c r="K20" s="6">
        <f t="shared" si="0"/>
        <v>131109452.05579999</v>
      </c>
      <c r="L20" s="11"/>
      <c r="M20" s="129"/>
      <c r="N20" s="127"/>
      <c r="O20" s="12">
        <v>38</v>
      </c>
      <c r="P20" s="5" t="s">
        <v>455</v>
      </c>
      <c r="Q20" s="5">
        <v>117374755.30509999</v>
      </c>
      <c r="R20" s="5">
        <v>0</v>
      </c>
      <c r="S20" s="5">
        <v>11554662.512599999</v>
      </c>
      <c r="T20" s="5">
        <v>2157620.7083000001</v>
      </c>
      <c r="U20" s="5">
        <v>154551.67499999999</v>
      </c>
      <c r="V20" s="5">
        <v>41787701.341700003</v>
      </c>
      <c r="W20" s="6">
        <f t="shared" si="1"/>
        <v>173029291.54269999</v>
      </c>
    </row>
    <row r="21" spans="1:23" ht="24.95" customHeight="1" x14ac:dyDescent="0.2">
      <c r="A21" s="129"/>
      <c r="B21" s="127"/>
      <c r="C21" s="1">
        <v>14</v>
      </c>
      <c r="D21" s="5" t="s">
        <v>76</v>
      </c>
      <c r="E21" s="5">
        <v>85633373.153500006</v>
      </c>
      <c r="F21" s="5">
        <v>0</v>
      </c>
      <c r="G21" s="5">
        <v>8429961.9967999998</v>
      </c>
      <c r="H21" s="5">
        <v>1574140.3570999999</v>
      </c>
      <c r="I21" s="5">
        <v>112756.6249</v>
      </c>
      <c r="J21" s="5">
        <v>27984830.552200001</v>
      </c>
      <c r="K21" s="6">
        <f t="shared" si="0"/>
        <v>123735062.68450001</v>
      </c>
      <c r="L21" s="11"/>
      <c r="M21" s="129"/>
      <c r="N21" s="127"/>
      <c r="O21" s="12">
        <v>39</v>
      </c>
      <c r="P21" s="5" t="s">
        <v>456</v>
      </c>
      <c r="Q21" s="5">
        <v>92403689.459399998</v>
      </c>
      <c r="R21" s="5">
        <v>0</v>
      </c>
      <c r="S21" s="5">
        <v>9096448.7537999991</v>
      </c>
      <c r="T21" s="5">
        <v>1698594.5008</v>
      </c>
      <c r="U21" s="5">
        <v>121671.3504</v>
      </c>
      <c r="V21" s="5">
        <v>32486587.7709</v>
      </c>
      <c r="W21" s="6">
        <f t="shared" si="1"/>
        <v>135806991.8353</v>
      </c>
    </row>
    <row r="22" spans="1:23" ht="24.95" customHeight="1" x14ac:dyDescent="0.2">
      <c r="A22" s="129"/>
      <c r="B22" s="127"/>
      <c r="C22" s="1">
        <v>15</v>
      </c>
      <c r="D22" s="5" t="s">
        <v>77</v>
      </c>
      <c r="E22" s="5">
        <v>89169424.698400006</v>
      </c>
      <c r="F22" s="5">
        <v>0</v>
      </c>
      <c r="G22" s="5">
        <v>8778059.6956999991</v>
      </c>
      <c r="H22" s="5">
        <v>1639141.2001</v>
      </c>
      <c r="I22" s="5">
        <v>117412.6746</v>
      </c>
      <c r="J22" s="5">
        <v>30218457.997299999</v>
      </c>
      <c r="K22" s="6">
        <f t="shared" si="0"/>
        <v>129922496.26610002</v>
      </c>
      <c r="L22" s="11"/>
      <c r="M22" s="129"/>
      <c r="N22" s="127"/>
      <c r="O22" s="12">
        <v>40</v>
      </c>
      <c r="P22" s="5" t="s">
        <v>457</v>
      </c>
      <c r="Q22" s="5">
        <v>101878349.1593</v>
      </c>
      <c r="R22" s="5">
        <v>0</v>
      </c>
      <c r="S22" s="5">
        <v>10029157.793099999</v>
      </c>
      <c r="T22" s="5">
        <v>1872760.7593</v>
      </c>
      <c r="U22" s="5">
        <v>134146.98480000001</v>
      </c>
      <c r="V22" s="5">
        <v>36996423.770300001</v>
      </c>
      <c r="W22" s="6">
        <f t="shared" si="1"/>
        <v>150910838.46679997</v>
      </c>
    </row>
    <row r="23" spans="1:23" ht="24.95" customHeight="1" x14ac:dyDescent="0.2">
      <c r="A23" s="129"/>
      <c r="B23" s="127"/>
      <c r="C23" s="1">
        <v>16</v>
      </c>
      <c r="D23" s="5" t="s">
        <v>78</v>
      </c>
      <c r="E23" s="5">
        <v>132922857.17910001</v>
      </c>
      <c r="F23" s="5">
        <v>0</v>
      </c>
      <c r="G23" s="5">
        <v>13085256.2881</v>
      </c>
      <c r="H23" s="5">
        <v>2443430.9448000002</v>
      </c>
      <c r="I23" s="5">
        <v>175024.435</v>
      </c>
      <c r="J23" s="5">
        <v>40156934.0374</v>
      </c>
      <c r="K23" s="6">
        <f t="shared" si="0"/>
        <v>188783502.88440001</v>
      </c>
      <c r="L23" s="11"/>
      <c r="M23" s="129"/>
      <c r="N23" s="127"/>
      <c r="O23" s="12">
        <v>41</v>
      </c>
      <c r="P23" s="5" t="s">
        <v>458</v>
      </c>
      <c r="Q23" s="5">
        <v>125619622.6347</v>
      </c>
      <c r="R23" s="5">
        <v>0</v>
      </c>
      <c r="S23" s="5">
        <v>12366307.7357</v>
      </c>
      <c r="T23" s="5">
        <v>2309180.5257000001</v>
      </c>
      <c r="U23" s="5">
        <v>165407.9963</v>
      </c>
      <c r="V23" s="5">
        <v>42568229.625399999</v>
      </c>
      <c r="W23" s="6">
        <f t="shared" si="1"/>
        <v>183028748.51780003</v>
      </c>
    </row>
    <row r="24" spans="1:23" ht="24.95" customHeight="1" x14ac:dyDescent="0.2">
      <c r="A24" s="129"/>
      <c r="B24" s="128"/>
      <c r="C24" s="1">
        <v>17</v>
      </c>
      <c r="D24" s="5" t="s">
        <v>79</v>
      </c>
      <c r="E24" s="5">
        <v>114853146.1573</v>
      </c>
      <c r="F24" s="5">
        <v>0</v>
      </c>
      <c r="G24" s="5">
        <v>11306429.0436</v>
      </c>
      <c r="H24" s="5">
        <v>2111267.6735</v>
      </c>
      <c r="I24" s="5">
        <v>151231.37909999999</v>
      </c>
      <c r="J24" s="5">
        <v>33981168.561999999</v>
      </c>
      <c r="K24" s="6">
        <f t="shared" si="0"/>
        <v>162403242.81549999</v>
      </c>
      <c r="L24" s="11"/>
      <c r="M24" s="129"/>
      <c r="N24" s="127"/>
      <c r="O24" s="12">
        <v>42</v>
      </c>
      <c r="P24" s="5" t="s">
        <v>459</v>
      </c>
      <c r="Q24" s="5">
        <v>146870906.19639999</v>
      </c>
      <c r="R24" s="5">
        <v>0</v>
      </c>
      <c r="S24" s="5">
        <v>14458336.885199999</v>
      </c>
      <c r="T24" s="5">
        <v>2699828.4923</v>
      </c>
      <c r="U24" s="5">
        <v>193390.3462</v>
      </c>
      <c r="V24" s="5">
        <v>52943801.5044</v>
      </c>
      <c r="W24" s="6">
        <f t="shared" si="1"/>
        <v>217166263.42449999</v>
      </c>
    </row>
    <row r="25" spans="1:23" ht="24.95" customHeight="1" x14ac:dyDescent="0.2">
      <c r="A25" s="1"/>
      <c r="B25" s="118" t="s">
        <v>812</v>
      </c>
      <c r="C25" s="119"/>
      <c r="D25" s="120"/>
      <c r="E25" s="14">
        <f>SUM(E8:E24)</f>
        <v>1889387825.9762001</v>
      </c>
      <c r="F25" s="14">
        <f t="shared" ref="F25:J25" si="2">SUM(F8:F24)</f>
        <v>0</v>
      </c>
      <c r="G25" s="14">
        <f>SUM(G8:G24)</f>
        <v>185996031.4966</v>
      </c>
      <c r="H25" s="14">
        <f t="shared" si="2"/>
        <v>34731338.000600003</v>
      </c>
      <c r="I25" s="14">
        <f t="shared" si="2"/>
        <v>2487826.7264999994</v>
      </c>
      <c r="J25" s="14">
        <f t="shared" si="2"/>
        <v>613663836.91170001</v>
      </c>
      <c r="K25" s="8">
        <f t="shared" si="0"/>
        <v>2726266859.1115999</v>
      </c>
      <c r="L25" s="11"/>
      <c r="M25" s="129"/>
      <c r="N25" s="127"/>
      <c r="O25" s="12">
        <v>43</v>
      </c>
      <c r="P25" s="5" t="s">
        <v>460</v>
      </c>
      <c r="Q25" s="5">
        <v>95848242.9586</v>
      </c>
      <c r="R25" s="5">
        <v>0</v>
      </c>
      <c r="S25" s="5">
        <v>9435539.1578000002</v>
      </c>
      <c r="T25" s="5">
        <v>1761913.3970999999</v>
      </c>
      <c r="U25" s="5">
        <v>126206.9212</v>
      </c>
      <c r="V25" s="5">
        <v>34822755.943800002</v>
      </c>
      <c r="W25" s="6">
        <f t="shared" si="1"/>
        <v>141994658.37850001</v>
      </c>
    </row>
    <row r="26" spans="1:23" ht="24.95" customHeight="1" x14ac:dyDescent="0.2">
      <c r="A26" s="129">
        <v>2</v>
      </c>
      <c r="B26" s="126" t="s">
        <v>25</v>
      </c>
      <c r="C26" s="1">
        <v>1</v>
      </c>
      <c r="D26" s="5" t="s">
        <v>80</v>
      </c>
      <c r="E26" s="5">
        <v>117785649.1054</v>
      </c>
      <c r="F26" s="5">
        <v>0</v>
      </c>
      <c r="G26" s="5">
        <v>11595111.9191</v>
      </c>
      <c r="H26" s="5">
        <v>2165173.8909999998</v>
      </c>
      <c r="I26" s="5">
        <v>155092.71410000001</v>
      </c>
      <c r="J26" s="5">
        <v>37070478.541900001</v>
      </c>
      <c r="K26" s="6">
        <f t="shared" si="0"/>
        <v>168771506.1715</v>
      </c>
      <c r="L26" s="11"/>
      <c r="M26" s="129"/>
      <c r="N26" s="128"/>
      <c r="O26" s="12">
        <v>44</v>
      </c>
      <c r="P26" s="5" t="s">
        <v>461</v>
      </c>
      <c r="Q26" s="5">
        <v>112704191.29520001</v>
      </c>
      <c r="R26" s="5">
        <v>0</v>
      </c>
      <c r="S26" s="5">
        <v>11094880.588199999</v>
      </c>
      <c r="T26" s="5">
        <v>2071764.8903000001</v>
      </c>
      <c r="U26" s="5">
        <v>148401.7709</v>
      </c>
      <c r="V26" s="5">
        <v>39065971.004600003</v>
      </c>
      <c r="W26" s="6">
        <f t="shared" si="1"/>
        <v>165085209.5492</v>
      </c>
    </row>
    <row r="27" spans="1:23" ht="24.95" customHeight="1" x14ac:dyDescent="0.2">
      <c r="A27" s="129"/>
      <c r="B27" s="127"/>
      <c r="C27" s="1">
        <v>2</v>
      </c>
      <c r="D27" s="5" t="s">
        <v>81</v>
      </c>
      <c r="E27" s="5">
        <v>143892530.67050001</v>
      </c>
      <c r="F27" s="5">
        <v>0</v>
      </c>
      <c r="G27" s="5">
        <v>14165138.199100001</v>
      </c>
      <c r="H27" s="5">
        <v>2645079.0301999999</v>
      </c>
      <c r="I27" s="5">
        <v>189468.60920000001</v>
      </c>
      <c r="J27" s="5">
        <v>39104441.209600002</v>
      </c>
      <c r="K27" s="6">
        <f t="shared" si="0"/>
        <v>199996657.7186</v>
      </c>
      <c r="L27" s="11"/>
      <c r="M27" s="22"/>
      <c r="N27" s="118" t="s">
        <v>830</v>
      </c>
      <c r="O27" s="119"/>
      <c r="P27" s="120"/>
      <c r="Q27" s="14">
        <f>2215185955.41+2987060768.52</f>
        <v>5202246723.9300003</v>
      </c>
      <c r="R27" s="14">
        <v>0</v>
      </c>
      <c r="S27" s="14">
        <f>218068408.7559+294053682.97</f>
        <v>512122091.72590005</v>
      </c>
      <c r="T27" s="14">
        <f>40720264.5713+54909116.99</f>
        <v>95629381.561300009</v>
      </c>
      <c r="U27" s="14">
        <f>2916817.1552+3933173.23</f>
        <v>6849990.3851999994</v>
      </c>
      <c r="V27" s="14">
        <f>770363827.2786+1041477509.33</f>
        <v>1811841336.6086001</v>
      </c>
      <c r="W27" s="8">
        <f t="shared" si="1"/>
        <v>7628689524.2110004</v>
      </c>
    </row>
    <row r="28" spans="1:23" ht="24.95" customHeight="1" x14ac:dyDescent="0.2">
      <c r="A28" s="129"/>
      <c r="B28" s="127"/>
      <c r="C28" s="1">
        <v>3</v>
      </c>
      <c r="D28" s="5" t="s">
        <v>82</v>
      </c>
      <c r="E28" s="5">
        <v>122524531.0883</v>
      </c>
      <c r="F28" s="5">
        <v>0</v>
      </c>
      <c r="G28" s="5">
        <v>12061619.2346</v>
      </c>
      <c r="H28" s="5">
        <v>2252285.5520000001</v>
      </c>
      <c r="I28" s="5">
        <v>161332.57500000001</v>
      </c>
      <c r="J28" s="5">
        <v>35854434.283799998</v>
      </c>
      <c r="K28" s="6">
        <f t="shared" si="0"/>
        <v>172854202.73369998</v>
      </c>
      <c r="L28" s="11"/>
      <c r="M28" s="126">
        <v>20</v>
      </c>
      <c r="N28" s="126" t="s">
        <v>43</v>
      </c>
      <c r="O28" s="12">
        <v>1</v>
      </c>
      <c r="P28" s="5" t="s">
        <v>462</v>
      </c>
      <c r="Q28" s="5">
        <v>114523950.8995</v>
      </c>
      <c r="R28" s="5">
        <v>0</v>
      </c>
      <c r="S28" s="5">
        <v>11274022.2445</v>
      </c>
      <c r="T28" s="5">
        <v>2105216.2998000002</v>
      </c>
      <c r="U28" s="5">
        <v>150797.91560000001</v>
      </c>
      <c r="V28" s="5">
        <v>34209526.707999997</v>
      </c>
      <c r="W28" s="6">
        <f t="shared" si="1"/>
        <v>162263514.06739998</v>
      </c>
    </row>
    <row r="29" spans="1:23" ht="24.95" customHeight="1" x14ac:dyDescent="0.2">
      <c r="A29" s="129"/>
      <c r="B29" s="127"/>
      <c r="C29" s="1">
        <v>4</v>
      </c>
      <c r="D29" s="5" t="s">
        <v>83</v>
      </c>
      <c r="E29" s="5">
        <v>107271992.3723</v>
      </c>
      <c r="F29" s="5">
        <v>0</v>
      </c>
      <c r="G29" s="5">
        <v>10560121.4307</v>
      </c>
      <c r="H29" s="5">
        <v>1971908.453</v>
      </c>
      <c r="I29" s="5">
        <v>141248.99400000001</v>
      </c>
      <c r="J29" s="5">
        <v>33289637.151500002</v>
      </c>
      <c r="K29" s="6">
        <f t="shared" si="0"/>
        <v>153234908.40149999</v>
      </c>
      <c r="L29" s="11"/>
      <c r="M29" s="127"/>
      <c r="N29" s="127"/>
      <c r="O29" s="12">
        <v>2</v>
      </c>
      <c r="P29" s="5" t="s">
        <v>463</v>
      </c>
      <c r="Q29" s="5">
        <v>118010217.2375</v>
      </c>
      <c r="R29" s="5">
        <v>0</v>
      </c>
      <c r="S29" s="5">
        <v>11617218.964</v>
      </c>
      <c r="T29" s="5">
        <v>2169301.9750000001</v>
      </c>
      <c r="U29" s="5">
        <v>155388.4112</v>
      </c>
      <c r="V29" s="5">
        <v>36857981.425999999</v>
      </c>
      <c r="W29" s="6">
        <f t="shared" si="1"/>
        <v>168810108.01370001</v>
      </c>
    </row>
    <row r="30" spans="1:23" ht="24.95" customHeight="1" x14ac:dyDescent="0.2">
      <c r="A30" s="129"/>
      <c r="B30" s="127"/>
      <c r="C30" s="1">
        <v>5</v>
      </c>
      <c r="D30" s="5" t="s">
        <v>84</v>
      </c>
      <c r="E30" s="5">
        <v>106149480.516</v>
      </c>
      <c r="F30" s="5">
        <v>0</v>
      </c>
      <c r="G30" s="5">
        <v>10449618.5748</v>
      </c>
      <c r="H30" s="5">
        <v>1951274.0771000001</v>
      </c>
      <c r="I30" s="5">
        <v>139770.9411</v>
      </c>
      <c r="J30" s="5">
        <v>34525993.9529</v>
      </c>
      <c r="K30" s="6">
        <f t="shared" si="0"/>
        <v>153216138.06189999</v>
      </c>
      <c r="L30" s="11"/>
      <c r="M30" s="127"/>
      <c r="N30" s="127"/>
      <c r="O30" s="12">
        <v>3</v>
      </c>
      <c r="P30" s="5" t="s">
        <v>464</v>
      </c>
      <c r="Q30" s="5">
        <v>128383967.6243</v>
      </c>
      <c r="R30" s="5">
        <v>0</v>
      </c>
      <c r="S30" s="5">
        <v>12638436.724099999</v>
      </c>
      <c r="T30" s="5">
        <v>2359995.6091999998</v>
      </c>
      <c r="U30" s="5">
        <v>169047.91149999999</v>
      </c>
      <c r="V30" s="5">
        <v>38693859.1809</v>
      </c>
      <c r="W30" s="6">
        <f t="shared" si="1"/>
        <v>182245307.05000001</v>
      </c>
    </row>
    <row r="31" spans="1:23" ht="24.95" customHeight="1" x14ac:dyDescent="0.2">
      <c r="A31" s="129"/>
      <c r="B31" s="127"/>
      <c r="C31" s="1">
        <v>6</v>
      </c>
      <c r="D31" s="5" t="s">
        <v>85</v>
      </c>
      <c r="E31" s="5">
        <v>113489090.90440001</v>
      </c>
      <c r="F31" s="5">
        <v>0</v>
      </c>
      <c r="G31" s="5">
        <v>11172148.0557</v>
      </c>
      <c r="H31" s="5">
        <v>2086193.1687</v>
      </c>
      <c r="I31" s="5">
        <v>149435.27720000001</v>
      </c>
      <c r="J31" s="5">
        <v>36884957.313199997</v>
      </c>
      <c r="K31" s="6">
        <f t="shared" si="0"/>
        <v>163781824.71920002</v>
      </c>
      <c r="L31" s="11"/>
      <c r="M31" s="127"/>
      <c r="N31" s="127"/>
      <c r="O31" s="12">
        <v>4</v>
      </c>
      <c r="P31" s="5" t="s">
        <v>465</v>
      </c>
      <c r="Q31" s="5">
        <v>120372737.8178</v>
      </c>
      <c r="R31" s="5">
        <v>0</v>
      </c>
      <c r="S31" s="5">
        <v>11849791.359200001</v>
      </c>
      <c r="T31" s="5">
        <v>2212730.5923000001</v>
      </c>
      <c r="U31" s="5">
        <v>158499.22930000001</v>
      </c>
      <c r="V31" s="5">
        <v>37824708.023100004</v>
      </c>
      <c r="W31" s="6">
        <f t="shared" si="1"/>
        <v>172418467.02170002</v>
      </c>
    </row>
    <row r="32" spans="1:23" ht="24.95" customHeight="1" x14ac:dyDescent="0.2">
      <c r="A32" s="129"/>
      <c r="B32" s="127"/>
      <c r="C32" s="1">
        <v>7</v>
      </c>
      <c r="D32" s="5" t="s">
        <v>86</v>
      </c>
      <c r="E32" s="5">
        <v>123616830.2006</v>
      </c>
      <c r="F32" s="5">
        <v>0</v>
      </c>
      <c r="G32" s="5">
        <v>12169147.8729</v>
      </c>
      <c r="H32" s="5">
        <v>2272364.5474999999</v>
      </c>
      <c r="I32" s="5">
        <v>162770.8456</v>
      </c>
      <c r="J32" s="5">
        <v>36233526.526900001</v>
      </c>
      <c r="K32" s="6">
        <f t="shared" si="0"/>
        <v>174454639.99350002</v>
      </c>
      <c r="L32" s="11"/>
      <c r="M32" s="127"/>
      <c r="N32" s="127"/>
      <c r="O32" s="12">
        <v>5</v>
      </c>
      <c r="P32" s="5" t="s">
        <v>466</v>
      </c>
      <c r="Q32" s="5">
        <v>112574774.79719999</v>
      </c>
      <c r="R32" s="5">
        <v>0</v>
      </c>
      <c r="S32" s="5">
        <v>11082140.5066</v>
      </c>
      <c r="T32" s="5">
        <v>2069385.9143999999</v>
      </c>
      <c r="U32" s="5">
        <v>148231.3634</v>
      </c>
      <c r="V32" s="5">
        <v>34434093.158799998</v>
      </c>
      <c r="W32" s="6">
        <f t="shared" si="1"/>
        <v>160308625.74039999</v>
      </c>
    </row>
    <row r="33" spans="1:23" ht="24.95" customHeight="1" x14ac:dyDescent="0.2">
      <c r="A33" s="129"/>
      <c r="B33" s="127"/>
      <c r="C33" s="1">
        <v>8</v>
      </c>
      <c r="D33" s="5" t="s">
        <v>87</v>
      </c>
      <c r="E33" s="5">
        <v>129313516.42129999</v>
      </c>
      <c r="F33" s="5">
        <v>0</v>
      </c>
      <c r="G33" s="5">
        <v>12729943.817</v>
      </c>
      <c r="H33" s="5">
        <v>2377082.8758</v>
      </c>
      <c r="I33" s="5">
        <v>170271.88269999999</v>
      </c>
      <c r="J33" s="5">
        <v>36184400.264799997</v>
      </c>
      <c r="K33" s="6">
        <f t="shared" si="0"/>
        <v>180775215.26160002</v>
      </c>
      <c r="L33" s="11"/>
      <c r="M33" s="127"/>
      <c r="N33" s="127"/>
      <c r="O33" s="12">
        <v>6</v>
      </c>
      <c r="P33" s="5" t="s">
        <v>467</v>
      </c>
      <c r="Q33" s="5">
        <v>105300724.49959999</v>
      </c>
      <c r="R33" s="5">
        <v>0</v>
      </c>
      <c r="S33" s="5">
        <v>10366064.924000001</v>
      </c>
      <c r="T33" s="5">
        <v>1935671.9694999999</v>
      </c>
      <c r="U33" s="5">
        <v>138653.35279999999</v>
      </c>
      <c r="V33" s="5">
        <v>33324953.063700002</v>
      </c>
      <c r="W33" s="6">
        <f t="shared" si="1"/>
        <v>151066067.8096</v>
      </c>
    </row>
    <row r="34" spans="1:23" ht="24.95" customHeight="1" x14ac:dyDescent="0.2">
      <c r="A34" s="129"/>
      <c r="B34" s="127"/>
      <c r="C34" s="1">
        <v>9</v>
      </c>
      <c r="D34" s="5" t="s">
        <v>791</v>
      </c>
      <c r="E34" s="5">
        <v>112431668.5721</v>
      </c>
      <c r="F34" s="5">
        <v>0</v>
      </c>
      <c r="G34" s="5">
        <v>11068052.7743</v>
      </c>
      <c r="H34" s="5">
        <v>2066755.2893999999</v>
      </c>
      <c r="I34" s="5">
        <v>148042.9302</v>
      </c>
      <c r="J34" s="5">
        <v>38424347.1677</v>
      </c>
      <c r="K34" s="6">
        <f t="shared" si="0"/>
        <v>164138866.73369998</v>
      </c>
      <c r="L34" s="11"/>
      <c r="M34" s="127"/>
      <c r="N34" s="127"/>
      <c r="O34" s="12">
        <v>7</v>
      </c>
      <c r="P34" s="5" t="s">
        <v>468</v>
      </c>
      <c r="Q34" s="5">
        <v>105645324.5344</v>
      </c>
      <c r="R34" s="5">
        <v>0</v>
      </c>
      <c r="S34" s="5">
        <v>10399988.2075</v>
      </c>
      <c r="T34" s="5">
        <v>1942006.5188</v>
      </c>
      <c r="U34" s="5">
        <v>139107.10029999999</v>
      </c>
      <c r="V34" s="5">
        <v>31525261.728599999</v>
      </c>
      <c r="W34" s="6">
        <f t="shared" si="1"/>
        <v>149651688.0896</v>
      </c>
    </row>
    <row r="35" spans="1:23" ht="24.95" customHeight="1" x14ac:dyDescent="0.2">
      <c r="A35" s="129"/>
      <c r="B35" s="127"/>
      <c r="C35" s="1">
        <v>10</v>
      </c>
      <c r="D35" s="5" t="s">
        <v>88</v>
      </c>
      <c r="E35" s="5">
        <v>100667773.4175</v>
      </c>
      <c r="F35" s="5">
        <v>0</v>
      </c>
      <c r="G35" s="5">
        <v>9909985.7095999997</v>
      </c>
      <c r="H35" s="5">
        <v>1850507.5645000001</v>
      </c>
      <c r="I35" s="5">
        <v>132552.97500000001</v>
      </c>
      <c r="J35" s="5">
        <v>31996254.765700001</v>
      </c>
      <c r="K35" s="6">
        <f t="shared" si="0"/>
        <v>144557074.4323</v>
      </c>
      <c r="L35" s="11"/>
      <c r="M35" s="127"/>
      <c r="N35" s="127"/>
      <c r="O35" s="12">
        <v>8</v>
      </c>
      <c r="P35" s="5" t="s">
        <v>469</v>
      </c>
      <c r="Q35" s="5">
        <v>113114433.99609999</v>
      </c>
      <c r="R35" s="5">
        <v>0</v>
      </c>
      <c r="S35" s="5">
        <v>11135265.898800001</v>
      </c>
      <c r="T35" s="5">
        <v>2079306.1043</v>
      </c>
      <c r="U35" s="5">
        <v>148941.95259999999</v>
      </c>
      <c r="V35" s="5">
        <v>33936285.384999998</v>
      </c>
      <c r="W35" s="6">
        <f t="shared" si="1"/>
        <v>160414233.33680001</v>
      </c>
    </row>
    <row r="36" spans="1:23" ht="24.95" customHeight="1" x14ac:dyDescent="0.2">
      <c r="A36" s="129"/>
      <c r="B36" s="127"/>
      <c r="C36" s="1">
        <v>11</v>
      </c>
      <c r="D36" s="5" t="s">
        <v>89</v>
      </c>
      <c r="E36" s="5">
        <v>102300967.0438</v>
      </c>
      <c r="F36" s="5">
        <v>0</v>
      </c>
      <c r="G36" s="5">
        <v>10070761.3476</v>
      </c>
      <c r="H36" s="5">
        <v>1880529.4579</v>
      </c>
      <c r="I36" s="5">
        <v>134703.4613</v>
      </c>
      <c r="J36" s="5">
        <v>33653156.444700003</v>
      </c>
      <c r="K36" s="6">
        <f t="shared" si="0"/>
        <v>148040117.75529999</v>
      </c>
      <c r="L36" s="11"/>
      <c r="M36" s="127"/>
      <c r="N36" s="127"/>
      <c r="O36" s="12">
        <v>9</v>
      </c>
      <c r="P36" s="5" t="s">
        <v>470</v>
      </c>
      <c r="Q36" s="5">
        <v>106095961.0891</v>
      </c>
      <c r="R36" s="5">
        <v>0</v>
      </c>
      <c r="S36" s="5">
        <v>10444349.989499999</v>
      </c>
      <c r="T36" s="5">
        <v>1950290.2657000001</v>
      </c>
      <c r="U36" s="5">
        <v>139700.47010000001</v>
      </c>
      <c r="V36" s="5">
        <v>32428944.209899999</v>
      </c>
      <c r="W36" s="6">
        <f t="shared" si="1"/>
        <v>151059246.02430001</v>
      </c>
    </row>
    <row r="37" spans="1:23" ht="24.95" customHeight="1" x14ac:dyDescent="0.2">
      <c r="A37" s="129"/>
      <c r="B37" s="127"/>
      <c r="C37" s="1">
        <v>12</v>
      </c>
      <c r="D37" s="5" t="s">
        <v>90</v>
      </c>
      <c r="E37" s="5">
        <v>100159232.51710001</v>
      </c>
      <c r="F37" s="5">
        <v>0</v>
      </c>
      <c r="G37" s="5">
        <v>9859923.6798999999</v>
      </c>
      <c r="H37" s="5">
        <v>1841159.4013</v>
      </c>
      <c r="I37" s="5">
        <v>131883.36040000001</v>
      </c>
      <c r="J37" s="5">
        <v>31876786.918499999</v>
      </c>
      <c r="K37" s="6">
        <f t="shared" si="0"/>
        <v>143868985.87720001</v>
      </c>
      <c r="L37" s="11"/>
      <c r="M37" s="127"/>
      <c r="N37" s="127"/>
      <c r="O37" s="12">
        <v>10</v>
      </c>
      <c r="P37" s="5" t="s">
        <v>471</v>
      </c>
      <c r="Q37" s="5">
        <v>127919215.91850001</v>
      </c>
      <c r="R37" s="5">
        <v>0</v>
      </c>
      <c r="S37" s="5">
        <v>12592685.411599999</v>
      </c>
      <c r="T37" s="5">
        <v>2351452.3931</v>
      </c>
      <c r="U37" s="5">
        <v>168435.95569999999</v>
      </c>
      <c r="V37" s="5">
        <v>39502072.708700001</v>
      </c>
      <c r="W37" s="6">
        <f t="shared" si="1"/>
        <v>182533862.3876</v>
      </c>
    </row>
    <row r="38" spans="1:23" ht="24.95" customHeight="1" x14ac:dyDescent="0.2">
      <c r="A38" s="129"/>
      <c r="B38" s="127"/>
      <c r="C38" s="1">
        <v>13</v>
      </c>
      <c r="D38" s="5" t="s">
        <v>91</v>
      </c>
      <c r="E38" s="5">
        <v>116136783.40549999</v>
      </c>
      <c r="F38" s="5">
        <v>0</v>
      </c>
      <c r="G38" s="5">
        <v>11432793.4833</v>
      </c>
      <c r="H38" s="5">
        <v>2134863.9084999999</v>
      </c>
      <c r="I38" s="5">
        <v>152921.59169999999</v>
      </c>
      <c r="J38" s="5">
        <v>35030045.953000002</v>
      </c>
      <c r="K38" s="6">
        <f t="shared" si="0"/>
        <v>164887408.34200001</v>
      </c>
      <c r="L38" s="11"/>
      <c r="M38" s="127"/>
      <c r="N38" s="127"/>
      <c r="O38" s="12">
        <v>11</v>
      </c>
      <c r="P38" s="5" t="s">
        <v>472</v>
      </c>
      <c r="Q38" s="5">
        <v>105573917.1717</v>
      </c>
      <c r="R38" s="5">
        <v>0</v>
      </c>
      <c r="S38" s="5">
        <v>10392958.689300001</v>
      </c>
      <c r="T38" s="5">
        <v>1940693.8855999999</v>
      </c>
      <c r="U38" s="5">
        <v>139013.07560000001</v>
      </c>
      <c r="V38" s="5">
        <v>32001628.484499998</v>
      </c>
      <c r="W38" s="6">
        <f t="shared" si="1"/>
        <v>150048211.30669999</v>
      </c>
    </row>
    <row r="39" spans="1:23" ht="24.95" customHeight="1" x14ac:dyDescent="0.2">
      <c r="A39" s="129"/>
      <c r="B39" s="127"/>
      <c r="C39" s="1">
        <v>14</v>
      </c>
      <c r="D39" s="5" t="s">
        <v>92</v>
      </c>
      <c r="E39" s="5">
        <v>112587733.51180001</v>
      </c>
      <c r="F39" s="5">
        <v>0</v>
      </c>
      <c r="G39" s="5">
        <v>11083416.194599999</v>
      </c>
      <c r="H39" s="5">
        <v>2069624.1255999999</v>
      </c>
      <c r="I39" s="5">
        <v>148248.42660000001</v>
      </c>
      <c r="J39" s="5">
        <v>35193524.310599998</v>
      </c>
      <c r="K39" s="6">
        <f t="shared" si="0"/>
        <v>161082546.56919998</v>
      </c>
      <c r="L39" s="11"/>
      <c r="M39" s="127"/>
      <c r="N39" s="127"/>
      <c r="O39" s="12">
        <v>12</v>
      </c>
      <c r="P39" s="5" t="s">
        <v>473</v>
      </c>
      <c r="Q39" s="5">
        <v>117257986.85780001</v>
      </c>
      <c r="R39" s="5">
        <v>0</v>
      </c>
      <c r="S39" s="5">
        <v>11543167.536599999</v>
      </c>
      <c r="T39" s="5">
        <v>2155474.2329000002</v>
      </c>
      <c r="U39" s="5">
        <v>154397.92170000001</v>
      </c>
      <c r="V39" s="5">
        <v>35736729.036600001</v>
      </c>
      <c r="W39" s="6">
        <f t="shared" si="1"/>
        <v>166847755.58559999</v>
      </c>
    </row>
    <row r="40" spans="1:23" ht="24.95" customHeight="1" x14ac:dyDescent="0.2">
      <c r="A40" s="129"/>
      <c r="B40" s="127"/>
      <c r="C40" s="1">
        <v>15</v>
      </c>
      <c r="D40" s="5" t="s">
        <v>93</v>
      </c>
      <c r="E40" s="5">
        <v>107435787.40620001</v>
      </c>
      <c r="F40" s="5">
        <v>0</v>
      </c>
      <c r="G40" s="5">
        <v>10576245.820800001</v>
      </c>
      <c r="H40" s="5">
        <v>1974919.3862999999</v>
      </c>
      <c r="I40" s="5">
        <v>141464.66889999999</v>
      </c>
      <c r="J40" s="5">
        <v>34875294.465800002</v>
      </c>
      <c r="K40" s="6">
        <f t="shared" si="0"/>
        <v>155003711.74800003</v>
      </c>
      <c r="L40" s="11"/>
      <c r="M40" s="127"/>
      <c r="N40" s="127"/>
      <c r="O40" s="12">
        <v>13</v>
      </c>
      <c r="P40" s="5" t="s">
        <v>474</v>
      </c>
      <c r="Q40" s="5">
        <v>127784622.9067</v>
      </c>
      <c r="R40" s="5">
        <v>0</v>
      </c>
      <c r="S40" s="5">
        <v>12579435.7411</v>
      </c>
      <c r="T40" s="5">
        <v>2348978.2607999998</v>
      </c>
      <c r="U40" s="5">
        <v>168258.73209999999</v>
      </c>
      <c r="V40" s="5">
        <v>37720136.041000001</v>
      </c>
      <c r="W40" s="6">
        <f t="shared" si="1"/>
        <v>180601431.68170002</v>
      </c>
    </row>
    <row r="41" spans="1:23" ht="24.95" customHeight="1" x14ac:dyDescent="0.2">
      <c r="A41" s="129"/>
      <c r="B41" s="127"/>
      <c r="C41" s="1">
        <v>16</v>
      </c>
      <c r="D41" s="5" t="s">
        <v>94</v>
      </c>
      <c r="E41" s="5">
        <v>100089862.97660001</v>
      </c>
      <c r="F41" s="5">
        <v>0</v>
      </c>
      <c r="G41" s="5">
        <v>9853094.7699999996</v>
      </c>
      <c r="H41" s="5">
        <v>1839884.2279000001</v>
      </c>
      <c r="I41" s="5">
        <v>131792.0189</v>
      </c>
      <c r="J41" s="5">
        <v>33210042.074499998</v>
      </c>
      <c r="K41" s="6">
        <f t="shared" si="0"/>
        <v>145124676.0679</v>
      </c>
      <c r="L41" s="11"/>
      <c r="M41" s="127"/>
      <c r="N41" s="127"/>
      <c r="O41" s="12">
        <v>14</v>
      </c>
      <c r="P41" s="5" t="s">
        <v>475</v>
      </c>
      <c r="Q41" s="5">
        <v>127485836.09810001</v>
      </c>
      <c r="R41" s="5">
        <v>0</v>
      </c>
      <c r="S41" s="5">
        <v>12550022.4254</v>
      </c>
      <c r="T41" s="5">
        <v>2343485.8651000001</v>
      </c>
      <c r="U41" s="5">
        <v>167865.30850000001</v>
      </c>
      <c r="V41" s="5">
        <v>39942177.813299999</v>
      </c>
      <c r="W41" s="6">
        <f t="shared" si="1"/>
        <v>182489387.5104</v>
      </c>
    </row>
    <row r="42" spans="1:23" ht="24.95" customHeight="1" x14ac:dyDescent="0.2">
      <c r="A42" s="129"/>
      <c r="B42" s="127"/>
      <c r="C42" s="1">
        <v>17</v>
      </c>
      <c r="D42" s="5" t="s">
        <v>95</v>
      </c>
      <c r="E42" s="5">
        <v>95121103.369800001</v>
      </c>
      <c r="F42" s="5">
        <v>0</v>
      </c>
      <c r="G42" s="5">
        <v>9363957.7302000001</v>
      </c>
      <c r="H42" s="5">
        <v>1748546.8821</v>
      </c>
      <c r="I42" s="5">
        <v>125249.4697</v>
      </c>
      <c r="J42" s="5">
        <v>30335140.114700001</v>
      </c>
      <c r="K42" s="6">
        <f t="shared" si="0"/>
        <v>136693997.56649998</v>
      </c>
      <c r="L42" s="11"/>
      <c r="M42" s="127"/>
      <c r="N42" s="127"/>
      <c r="O42" s="12">
        <v>15</v>
      </c>
      <c r="P42" s="5" t="s">
        <v>476</v>
      </c>
      <c r="Q42" s="5">
        <v>111327693.8039</v>
      </c>
      <c r="R42" s="5">
        <v>0</v>
      </c>
      <c r="S42" s="5">
        <v>10959374.7554</v>
      </c>
      <c r="T42" s="5">
        <v>2046461.6683</v>
      </c>
      <c r="U42" s="5">
        <v>146589.28580000001</v>
      </c>
      <c r="V42" s="5">
        <v>35742898.031199999</v>
      </c>
      <c r="W42" s="6">
        <f t="shared" si="1"/>
        <v>160223017.54460001</v>
      </c>
    </row>
    <row r="43" spans="1:23" ht="24.95" customHeight="1" x14ac:dyDescent="0.2">
      <c r="A43" s="129"/>
      <c r="B43" s="127"/>
      <c r="C43" s="1">
        <v>18</v>
      </c>
      <c r="D43" s="5" t="s">
        <v>96</v>
      </c>
      <c r="E43" s="5">
        <v>107756550.63410001</v>
      </c>
      <c r="F43" s="5">
        <v>0</v>
      </c>
      <c r="G43" s="5">
        <v>10607822.549799999</v>
      </c>
      <c r="H43" s="5">
        <v>1980815.7597000001</v>
      </c>
      <c r="I43" s="5">
        <v>141887.02970000001</v>
      </c>
      <c r="J43" s="5">
        <v>34724605.487300001</v>
      </c>
      <c r="K43" s="6">
        <f t="shared" si="0"/>
        <v>155211681.46059999</v>
      </c>
      <c r="L43" s="11"/>
      <c r="M43" s="127"/>
      <c r="N43" s="127"/>
      <c r="O43" s="12">
        <v>16</v>
      </c>
      <c r="P43" s="5" t="s">
        <v>477</v>
      </c>
      <c r="Q43" s="5">
        <v>125419030.2877</v>
      </c>
      <c r="R43" s="5">
        <v>0</v>
      </c>
      <c r="S43" s="5">
        <v>12346560.9267</v>
      </c>
      <c r="T43" s="5">
        <v>2305493.1723000002</v>
      </c>
      <c r="U43" s="5">
        <v>165143.86900000001</v>
      </c>
      <c r="V43" s="5">
        <v>35742521.873000003</v>
      </c>
      <c r="W43" s="6">
        <f t="shared" si="1"/>
        <v>175978750.12869999</v>
      </c>
    </row>
    <row r="44" spans="1:23" ht="24.95" customHeight="1" x14ac:dyDescent="0.2">
      <c r="A44" s="129"/>
      <c r="B44" s="127"/>
      <c r="C44" s="1">
        <v>19</v>
      </c>
      <c r="D44" s="5" t="s">
        <v>97</v>
      </c>
      <c r="E44" s="5">
        <v>135635099.93759999</v>
      </c>
      <c r="F44" s="5">
        <v>0</v>
      </c>
      <c r="G44" s="5">
        <v>13352256.203400001</v>
      </c>
      <c r="H44" s="5">
        <v>2493288.2683000001</v>
      </c>
      <c r="I44" s="5">
        <v>178595.7452</v>
      </c>
      <c r="J44" s="5">
        <v>38006811.555699997</v>
      </c>
      <c r="K44" s="6">
        <f t="shared" si="0"/>
        <v>189666051.71019998</v>
      </c>
      <c r="L44" s="11"/>
      <c r="M44" s="127"/>
      <c r="N44" s="127"/>
      <c r="O44" s="12">
        <v>17</v>
      </c>
      <c r="P44" s="5" t="s">
        <v>478</v>
      </c>
      <c r="Q44" s="5">
        <v>129468331.25470001</v>
      </c>
      <c r="R44" s="5">
        <v>0</v>
      </c>
      <c r="S44" s="5">
        <v>12745184.173800001</v>
      </c>
      <c r="T44" s="5">
        <v>2379928.7321000001</v>
      </c>
      <c r="U44" s="5">
        <v>170475.73310000001</v>
      </c>
      <c r="V44" s="5">
        <v>38235397.555699997</v>
      </c>
      <c r="W44" s="6">
        <f t="shared" si="1"/>
        <v>182999317.44940001</v>
      </c>
    </row>
    <row r="45" spans="1:23" ht="24.95" customHeight="1" x14ac:dyDescent="0.2">
      <c r="A45" s="129"/>
      <c r="B45" s="127"/>
      <c r="C45" s="1">
        <v>20</v>
      </c>
      <c r="D45" s="5" t="s">
        <v>98</v>
      </c>
      <c r="E45" s="5">
        <v>116209557.914</v>
      </c>
      <c r="F45" s="5">
        <v>0</v>
      </c>
      <c r="G45" s="5">
        <v>11439957.5867</v>
      </c>
      <c r="H45" s="5">
        <v>2136201.673</v>
      </c>
      <c r="I45" s="5">
        <v>153017.4166</v>
      </c>
      <c r="J45" s="5">
        <v>27424954.515000001</v>
      </c>
      <c r="K45" s="6">
        <f t="shared" si="0"/>
        <v>157363689.10530001</v>
      </c>
      <c r="L45" s="11"/>
      <c r="M45" s="127"/>
      <c r="N45" s="127"/>
      <c r="O45" s="12">
        <v>18</v>
      </c>
      <c r="P45" s="5" t="s">
        <v>479</v>
      </c>
      <c r="Q45" s="5">
        <v>123936788.2801</v>
      </c>
      <c r="R45" s="5">
        <v>0</v>
      </c>
      <c r="S45" s="5">
        <v>12200645.3411</v>
      </c>
      <c r="T45" s="5">
        <v>2278246.1203999999</v>
      </c>
      <c r="U45" s="5">
        <v>163192.14619999999</v>
      </c>
      <c r="V45" s="5">
        <v>36844891.120300002</v>
      </c>
      <c r="W45" s="6">
        <f t="shared" si="1"/>
        <v>175423763.0081</v>
      </c>
    </row>
    <row r="46" spans="1:23" ht="24.95" customHeight="1" x14ac:dyDescent="0.2">
      <c r="A46" s="129"/>
      <c r="B46" s="127"/>
      <c r="C46" s="15">
        <v>21</v>
      </c>
      <c r="D46" s="5" t="s">
        <v>792</v>
      </c>
      <c r="E46" s="5">
        <v>112615829.1486</v>
      </c>
      <c r="F46" s="5">
        <v>0</v>
      </c>
      <c r="G46" s="5">
        <v>11086181.9989</v>
      </c>
      <c r="H46" s="5">
        <v>2070140.5887</v>
      </c>
      <c r="I46" s="5">
        <v>148285.42120000001</v>
      </c>
      <c r="J46" s="5">
        <v>38150503.991599999</v>
      </c>
      <c r="K46" s="6">
        <f t="shared" si="0"/>
        <v>164070941.14899999</v>
      </c>
      <c r="L46" s="11"/>
      <c r="M46" s="127"/>
      <c r="N46" s="127"/>
      <c r="O46" s="12">
        <v>19</v>
      </c>
      <c r="P46" s="5" t="s">
        <v>480</v>
      </c>
      <c r="Q46" s="5">
        <v>135910824.57249999</v>
      </c>
      <c r="R46" s="5">
        <v>0</v>
      </c>
      <c r="S46" s="5">
        <v>13379399.2215</v>
      </c>
      <c r="T46" s="5">
        <v>2498356.7277000002</v>
      </c>
      <c r="U46" s="5">
        <v>178958.802</v>
      </c>
      <c r="V46" s="5">
        <v>41459449.565099999</v>
      </c>
      <c r="W46" s="6">
        <f t="shared" si="1"/>
        <v>193426988.88879997</v>
      </c>
    </row>
    <row r="47" spans="1:23" ht="24.95" customHeight="1" x14ac:dyDescent="0.2">
      <c r="A47" s="1"/>
      <c r="B47" s="130" t="s">
        <v>813</v>
      </c>
      <c r="C47" s="130"/>
      <c r="D47" s="130"/>
      <c r="E47" s="14">
        <f>SUM(E26:E46)</f>
        <v>2383191571.1335001</v>
      </c>
      <c r="F47" s="14">
        <f t="shared" ref="F47:K47" si="3">SUM(F26:F46)</f>
        <v>0</v>
      </c>
      <c r="G47" s="14">
        <f t="shared" si="3"/>
        <v>234607298.95299998</v>
      </c>
      <c r="H47" s="14">
        <f t="shared" si="3"/>
        <v>43808598.128499992</v>
      </c>
      <c r="I47" s="14">
        <f t="shared" si="3"/>
        <v>3138036.3543000002</v>
      </c>
      <c r="J47" s="14">
        <f t="shared" si="3"/>
        <v>732049337.00939989</v>
      </c>
      <c r="K47" s="14">
        <f t="shared" si="3"/>
        <v>3396794841.5787005</v>
      </c>
      <c r="L47" s="11"/>
      <c r="M47" s="127"/>
      <c r="N47" s="127"/>
      <c r="O47" s="12">
        <v>20</v>
      </c>
      <c r="P47" s="5" t="s">
        <v>481</v>
      </c>
      <c r="Q47" s="5">
        <v>108228846.5187</v>
      </c>
      <c r="R47" s="5">
        <v>0</v>
      </c>
      <c r="S47" s="5">
        <v>10654316.529999999</v>
      </c>
      <c r="T47" s="5">
        <v>1989497.6554</v>
      </c>
      <c r="U47" s="5">
        <v>142508.9192</v>
      </c>
      <c r="V47" s="5">
        <v>34364729.585100003</v>
      </c>
      <c r="W47" s="6">
        <f t="shared" si="1"/>
        <v>155379899.20840001</v>
      </c>
    </row>
    <row r="48" spans="1:23" ht="24.95" customHeight="1" x14ac:dyDescent="0.2">
      <c r="A48" s="129">
        <v>3</v>
      </c>
      <c r="B48" s="126" t="s">
        <v>26</v>
      </c>
      <c r="C48" s="16">
        <v>1</v>
      </c>
      <c r="D48" s="5" t="s">
        <v>99</v>
      </c>
      <c r="E48" s="5">
        <v>108137818.64219999</v>
      </c>
      <c r="F48" s="5">
        <v>0</v>
      </c>
      <c r="G48" s="5">
        <v>10645355.5197</v>
      </c>
      <c r="H48" s="5">
        <v>1987824.3515000001</v>
      </c>
      <c r="I48" s="5">
        <v>142389.0594</v>
      </c>
      <c r="J48" s="5">
        <v>33363173.123300001</v>
      </c>
      <c r="K48" s="6">
        <f t="shared" si="0"/>
        <v>154276560.6961</v>
      </c>
      <c r="L48" s="11"/>
      <c r="M48" s="127"/>
      <c r="N48" s="127"/>
      <c r="O48" s="12">
        <v>21</v>
      </c>
      <c r="P48" s="5" t="s">
        <v>43</v>
      </c>
      <c r="Q48" s="5">
        <v>149059725.23199999</v>
      </c>
      <c r="R48" s="5">
        <v>0</v>
      </c>
      <c r="S48" s="5">
        <v>14673809.6689</v>
      </c>
      <c r="T48" s="5">
        <v>2740064.0715999999</v>
      </c>
      <c r="U48" s="5">
        <v>196272.44510000001</v>
      </c>
      <c r="V48" s="5">
        <v>46930294.556900002</v>
      </c>
      <c r="W48" s="6">
        <f t="shared" si="1"/>
        <v>213600165.9745</v>
      </c>
    </row>
    <row r="49" spans="1:23" ht="24.95" customHeight="1" x14ac:dyDescent="0.2">
      <c r="A49" s="129"/>
      <c r="B49" s="127"/>
      <c r="C49" s="1">
        <v>2</v>
      </c>
      <c r="D49" s="5" t="s">
        <v>100</v>
      </c>
      <c r="E49" s="5">
        <v>84433844.377299994</v>
      </c>
      <c r="F49" s="5">
        <v>0</v>
      </c>
      <c r="G49" s="5">
        <v>8311877.4040000001</v>
      </c>
      <c r="H49" s="5">
        <v>1552090.2313000001</v>
      </c>
      <c r="I49" s="5">
        <v>111177.1611</v>
      </c>
      <c r="J49" s="5">
        <v>27453953.354800001</v>
      </c>
      <c r="K49" s="6">
        <f t="shared" si="0"/>
        <v>121862942.52849999</v>
      </c>
      <c r="L49" s="11"/>
      <c r="M49" s="127"/>
      <c r="N49" s="127"/>
      <c r="O49" s="12">
        <v>22</v>
      </c>
      <c r="P49" s="5" t="s">
        <v>482</v>
      </c>
      <c r="Q49" s="5">
        <v>104884829.5634</v>
      </c>
      <c r="R49" s="5">
        <v>0</v>
      </c>
      <c r="S49" s="5">
        <v>10325123.1932</v>
      </c>
      <c r="T49" s="5">
        <v>1928026.8543</v>
      </c>
      <c r="U49" s="5">
        <v>138105.7285</v>
      </c>
      <c r="V49" s="5">
        <v>31817912.815200001</v>
      </c>
      <c r="W49" s="6">
        <f t="shared" si="1"/>
        <v>149093998.15459999</v>
      </c>
    </row>
    <row r="50" spans="1:23" ht="24.95" customHeight="1" x14ac:dyDescent="0.2">
      <c r="A50" s="129"/>
      <c r="B50" s="127"/>
      <c r="C50" s="1">
        <v>3</v>
      </c>
      <c r="D50" s="5" t="s">
        <v>101</v>
      </c>
      <c r="E50" s="5">
        <v>111476594.38240001</v>
      </c>
      <c r="F50" s="5">
        <v>0</v>
      </c>
      <c r="G50" s="5">
        <v>10974032.8983</v>
      </c>
      <c r="H50" s="5">
        <v>2049198.8067999999</v>
      </c>
      <c r="I50" s="5">
        <v>146785.3487</v>
      </c>
      <c r="J50" s="5">
        <v>35880950.479500003</v>
      </c>
      <c r="K50" s="6">
        <f t="shared" si="0"/>
        <v>160527561.91569999</v>
      </c>
      <c r="L50" s="11"/>
      <c r="M50" s="127"/>
      <c r="N50" s="127"/>
      <c r="O50" s="12">
        <v>23</v>
      </c>
      <c r="P50" s="5" t="s">
        <v>483</v>
      </c>
      <c r="Q50" s="5">
        <v>99088360.236200005</v>
      </c>
      <c r="R50" s="5">
        <v>0</v>
      </c>
      <c r="S50" s="5">
        <v>9754504.3521999996</v>
      </c>
      <c r="T50" s="5">
        <v>1821474.2807</v>
      </c>
      <c r="U50" s="5">
        <v>130473.3033</v>
      </c>
      <c r="V50" s="5">
        <v>30440120.527199998</v>
      </c>
      <c r="W50" s="6">
        <f t="shared" si="1"/>
        <v>141234932.69959998</v>
      </c>
    </row>
    <row r="51" spans="1:23" ht="24.95" customHeight="1" x14ac:dyDescent="0.2">
      <c r="A51" s="129"/>
      <c r="B51" s="127"/>
      <c r="C51" s="1">
        <v>4</v>
      </c>
      <c r="D51" s="5" t="s">
        <v>102</v>
      </c>
      <c r="E51" s="5">
        <v>85459471.460899994</v>
      </c>
      <c r="F51" s="5">
        <v>0</v>
      </c>
      <c r="G51" s="5">
        <v>8412842.6821999997</v>
      </c>
      <c r="H51" s="5">
        <v>1570943.64</v>
      </c>
      <c r="I51" s="5">
        <v>112527.6421</v>
      </c>
      <c r="J51" s="5">
        <v>28511108.385400001</v>
      </c>
      <c r="K51" s="6">
        <f t="shared" si="0"/>
        <v>124066893.8106</v>
      </c>
      <c r="L51" s="11"/>
      <c r="M51" s="127"/>
      <c r="N51" s="127"/>
      <c r="O51" s="12">
        <v>24</v>
      </c>
      <c r="P51" s="5" t="s">
        <v>484</v>
      </c>
      <c r="Q51" s="5">
        <v>120539505.00319999</v>
      </c>
      <c r="R51" s="5">
        <v>0</v>
      </c>
      <c r="S51" s="5">
        <v>11866208.3353</v>
      </c>
      <c r="T51" s="5">
        <v>2215796.1606000001</v>
      </c>
      <c r="U51" s="5">
        <v>158718.81779999999</v>
      </c>
      <c r="V51" s="5">
        <v>38107052.374799997</v>
      </c>
      <c r="W51" s="6">
        <f t="shared" si="1"/>
        <v>172887280.69169998</v>
      </c>
    </row>
    <row r="52" spans="1:23" ht="24.95" customHeight="1" x14ac:dyDescent="0.2">
      <c r="A52" s="129"/>
      <c r="B52" s="127"/>
      <c r="C52" s="1">
        <v>5</v>
      </c>
      <c r="D52" s="5" t="s">
        <v>103</v>
      </c>
      <c r="E52" s="5">
        <v>114843496.7484</v>
      </c>
      <c r="F52" s="5">
        <v>0</v>
      </c>
      <c r="G52" s="5">
        <v>11305479.1318</v>
      </c>
      <c r="H52" s="5">
        <v>2111090.2949000001</v>
      </c>
      <c r="I52" s="5">
        <v>151218.6734</v>
      </c>
      <c r="J52" s="5">
        <v>37393934.0277</v>
      </c>
      <c r="K52" s="6">
        <f t="shared" si="0"/>
        <v>165805218.87619999</v>
      </c>
      <c r="L52" s="11"/>
      <c r="M52" s="127"/>
      <c r="N52" s="127"/>
      <c r="O52" s="12">
        <v>25</v>
      </c>
      <c r="P52" s="5" t="s">
        <v>485</v>
      </c>
      <c r="Q52" s="5">
        <v>119951282.21619999</v>
      </c>
      <c r="R52" s="5">
        <v>0</v>
      </c>
      <c r="S52" s="5">
        <v>11808302.2228</v>
      </c>
      <c r="T52" s="5">
        <v>2204983.2590999999</v>
      </c>
      <c r="U52" s="5">
        <v>157944.28320000001</v>
      </c>
      <c r="V52" s="5">
        <v>36733473.058799997</v>
      </c>
      <c r="W52" s="6">
        <f t="shared" si="1"/>
        <v>170855985.04009998</v>
      </c>
    </row>
    <row r="53" spans="1:23" ht="24.95" customHeight="1" x14ac:dyDescent="0.2">
      <c r="A53" s="129"/>
      <c r="B53" s="127"/>
      <c r="C53" s="1">
        <v>6</v>
      </c>
      <c r="D53" s="5" t="s">
        <v>104</v>
      </c>
      <c r="E53" s="5">
        <v>100099044.1882</v>
      </c>
      <c r="F53" s="5">
        <v>0</v>
      </c>
      <c r="G53" s="5">
        <v>9853998.5912999995</v>
      </c>
      <c r="H53" s="5">
        <v>1840052.9998999999</v>
      </c>
      <c r="I53" s="5">
        <v>131804.10819999999</v>
      </c>
      <c r="J53" s="5">
        <v>30829973.2806</v>
      </c>
      <c r="K53" s="6">
        <f t="shared" si="0"/>
        <v>142754873.16819999</v>
      </c>
      <c r="L53" s="11"/>
      <c r="M53" s="127"/>
      <c r="N53" s="127"/>
      <c r="O53" s="12">
        <v>26</v>
      </c>
      <c r="P53" s="5" t="s">
        <v>486</v>
      </c>
      <c r="Q53" s="5">
        <v>113782411.37379999</v>
      </c>
      <c r="R53" s="5">
        <v>0</v>
      </c>
      <c r="S53" s="5">
        <v>11201023.251399999</v>
      </c>
      <c r="T53" s="5">
        <v>2091585.0804000001</v>
      </c>
      <c r="U53" s="5">
        <v>149821.5031</v>
      </c>
      <c r="V53" s="5">
        <v>36285543.863499999</v>
      </c>
      <c r="W53" s="6">
        <f t="shared" si="1"/>
        <v>163510385.0722</v>
      </c>
    </row>
    <row r="54" spans="1:23" ht="24.95" customHeight="1" x14ac:dyDescent="0.2">
      <c r="A54" s="129"/>
      <c r="B54" s="127"/>
      <c r="C54" s="1">
        <v>7</v>
      </c>
      <c r="D54" s="5" t="s">
        <v>105</v>
      </c>
      <c r="E54" s="5">
        <v>113529749.8554</v>
      </c>
      <c r="F54" s="5">
        <v>0</v>
      </c>
      <c r="G54" s="5">
        <v>11176150.6238</v>
      </c>
      <c r="H54" s="5">
        <v>2086940.5747</v>
      </c>
      <c r="I54" s="5">
        <v>149488.8143</v>
      </c>
      <c r="J54" s="5">
        <v>35634717.315800004</v>
      </c>
      <c r="K54" s="6">
        <f t="shared" si="0"/>
        <v>162577047.18399999</v>
      </c>
      <c r="L54" s="11"/>
      <c r="M54" s="127"/>
      <c r="N54" s="127"/>
      <c r="O54" s="12">
        <v>27</v>
      </c>
      <c r="P54" s="5" t="s">
        <v>487</v>
      </c>
      <c r="Q54" s="5">
        <v>116172100.65790001</v>
      </c>
      <c r="R54" s="5">
        <v>0</v>
      </c>
      <c r="S54" s="5">
        <v>11436270.201300001</v>
      </c>
      <c r="T54" s="5">
        <v>2135513.1216000002</v>
      </c>
      <c r="U54" s="5">
        <v>152968.09520000001</v>
      </c>
      <c r="V54" s="5">
        <v>35997256.212099999</v>
      </c>
      <c r="W54" s="6">
        <f t="shared" si="1"/>
        <v>165894108.2881</v>
      </c>
    </row>
    <row r="55" spans="1:23" ht="24.95" customHeight="1" x14ac:dyDescent="0.2">
      <c r="A55" s="129"/>
      <c r="B55" s="127"/>
      <c r="C55" s="1">
        <v>8</v>
      </c>
      <c r="D55" s="5" t="s">
        <v>106</v>
      </c>
      <c r="E55" s="5">
        <v>90965605.160600007</v>
      </c>
      <c r="F55" s="5">
        <v>0</v>
      </c>
      <c r="G55" s="5">
        <v>8954880.1626999993</v>
      </c>
      <c r="H55" s="5">
        <v>1672159.1702000001</v>
      </c>
      <c r="I55" s="5">
        <v>119777.7717</v>
      </c>
      <c r="J55" s="5">
        <v>28570165.224199999</v>
      </c>
      <c r="K55" s="6">
        <f t="shared" si="0"/>
        <v>130282587.4894</v>
      </c>
      <c r="L55" s="11"/>
      <c r="M55" s="127"/>
      <c r="N55" s="127"/>
      <c r="O55" s="12">
        <v>28</v>
      </c>
      <c r="P55" s="5" t="s">
        <v>488</v>
      </c>
      <c r="Q55" s="5">
        <v>97853454.326700002</v>
      </c>
      <c r="R55" s="5">
        <v>0</v>
      </c>
      <c r="S55" s="5">
        <v>9632937.1465000007</v>
      </c>
      <c r="T55" s="5">
        <v>1798773.8409</v>
      </c>
      <c r="U55" s="5">
        <v>128847.2571</v>
      </c>
      <c r="V55" s="5">
        <v>31648190.2313</v>
      </c>
      <c r="W55" s="6">
        <f t="shared" si="1"/>
        <v>141062202.80250001</v>
      </c>
    </row>
    <row r="56" spans="1:23" ht="24.95" customHeight="1" x14ac:dyDescent="0.2">
      <c r="A56" s="129"/>
      <c r="B56" s="127"/>
      <c r="C56" s="1">
        <v>9</v>
      </c>
      <c r="D56" s="5" t="s">
        <v>107</v>
      </c>
      <c r="E56" s="5">
        <v>105568732.2658</v>
      </c>
      <c r="F56" s="5">
        <v>0</v>
      </c>
      <c r="G56" s="5">
        <v>10392448.2743</v>
      </c>
      <c r="H56" s="5">
        <v>1940598.575</v>
      </c>
      <c r="I56" s="5">
        <v>139006.24849999999</v>
      </c>
      <c r="J56" s="5">
        <v>33213537.387800001</v>
      </c>
      <c r="K56" s="6">
        <f t="shared" si="0"/>
        <v>151254322.75139999</v>
      </c>
      <c r="L56" s="11"/>
      <c r="M56" s="127"/>
      <c r="N56" s="127"/>
      <c r="O56" s="12">
        <v>29</v>
      </c>
      <c r="P56" s="5" t="s">
        <v>489</v>
      </c>
      <c r="Q56" s="5">
        <v>117087849.0433</v>
      </c>
      <c r="R56" s="5">
        <v>0</v>
      </c>
      <c r="S56" s="5">
        <v>11526418.747400001</v>
      </c>
      <c r="T56" s="5">
        <v>2152346.7045999998</v>
      </c>
      <c r="U56" s="5">
        <v>154173.89490000001</v>
      </c>
      <c r="V56" s="5">
        <v>35890427.2808</v>
      </c>
      <c r="W56" s="6">
        <f t="shared" si="1"/>
        <v>166811215.671</v>
      </c>
    </row>
    <row r="57" spans="1:23" ht="24.95" customHeight="1" x14ac:dyDescent="0.2">
      <c r="A57" s="129"/>
      <c r="B57" s="127"/>
      <c r="C57" s="1">
        <v>10</v>
      </c>
      <c r="D57" s="5" t="s">
        <v>108</v>
      </c>
      <c r="E57" s="5">
        <v>114853893.4156</v>
      </c>
      <c r="F57" s="5">
        <v>0</v>
      </c>
      <c r="G57" s="5">
        <v>11306502.6055</v>
      </c>
      <c r="H57" s="5">
        <v>2111281.4098</v>
      </c>
      <c r="I57" s="5">
        <v>151232.36309999999</v>
      </c>
      <c r="J57" s="5">
        <v>37166132.616300002</v>
      </c>
      <c r="K57" s="6">
        <f t="shared" si="0"/>
        <v>165589042.41030002</v>
      </c>
      <c r="L57" s="11"/>
      <c r="M57" s="127"/>
      <c r="N57" s="127"/>
      <c r="O57" s="12">
        <v>30</v>
      </c>
      <c r="P57" s="5" t="s">
        <v>490</v>
      </c>
      <c r="Q57" s="5">
        <v>105620287.2546</v>
      </c>
      <c r="R57" s="5">
        <v>0</v>
      </c>
      <c r="S57" s="5">
        <v>10397523.475500001</v>
      </c>
      <c r="T57" s="5">
        <v>1941546.2753999999</v>
      </c>
      <c r="U57" s="5">
        <v>139074.13279999999</v>
      </c>
      <c r="V57" s="5">
        <v>34538514.677599996</v>
      </c>
      <c r="W57" s="6">
        <f t="shared" si="1"/>
        <v>152636945.8159</v>
      </c>
    </row>
    <row r="58" spans="1:23" ht="24.95" customHeight="1" x14ac:dyDescent="0.2">
      <c r="A58" s="129"/>
      <c r="B58" s="127"/>
      <c r="C58" s="1">
        <v>11</v>
      </c>
      <c r="D58" s="5" t="s">
        <v>109</v>
      </c>
      <c r="E58" s="5">
        <v>88394736.754500002</v>
      </c>
      <c r="F58" s="5">
        <v>0</v>
      </c>
      <c r="G58" s="5">
        <v>8701797.4899000004</v>
      </c>
      <c r="H58" s="5">
        <v>1624900.6358</v>
      </c>
      <c r="I58" s="5">
        <v>116392.6143</v>
      </c>
      <c r="J58" s="5">
        <v>28386524.786499999</v>
      </c>
      <c r="K58" s="6">
        <f t="shared" si="0"/>
        <v>127224352.28099999</v>
      </c>
      <c r="L58" s="11"/>
      <c r="M58" s="127"/>
      <c r="N58" s="127"/>
      <c r="O58" s="12">
        <v>31</v>
      </c>
      <c r="P58" s="5" t="s">
        <v>491</v>
      </c>
      <c r="Q58" s="5">
        <v>109431876.3999</v>
      </c>
      <c r="R58" s="5">
        <v>0</v>
      </c>
      <c r="S58" s="5">
        <v>10772745.780300001</v>
      </c>
      <c r="T58" s="5">
        <v>2011612.1396999999</v>
      </c>
      <c r="U58" s="5">
        <v>144092.99299999999</v>
      </c>
      <c r="V58" s="5">
        <v>33207366.007599998</v>
      </c>
      <c r="W58" s="6">
        <f t="shared" si="1"/>
        <v>155567693.32050002</v>
      </c>
    </row>
    <row r="59" spans="1:23" ht="24.95" customHeight="1" x14ac:dyDescent="0.2">
      <c r="A59" s="129"/>
      <c r="B59" s="127"/>
      <c r="C59" s="1">
        <v>12</v>
      </c>
      <c r="D59" s="5" t="s">
        <v>110</v>
      </c>
      <c r="E59" s="5">
        <v>104555089.6172</v>
      </c>
      <c r="F59" s="5">
        <v>0</v>
      </c>
      <c r="G59" s="5">
        <v>10292662.773700001</v>
      </c>
      <c r="H59" s="5">
        <v>1921965.4680000001</v>
      </c>
      <c r="I59" s="5">
        <v>137671.5478</v>
      </c>
      <c r="J59" s="5">
        <v>32822558.545299999</v>
      </c>
      <c r="K59" s="6">
        <f t="shared" si="0"/>
        <v>149729947.95199999</v>
      </c>
      <c r="L59" s="11"/>
      <c r="M59" s="127"/>
      <c r="N59" s="127"/>
      <c r="O59" s="12">
        <v>32</v>
      </c>
      <c r="P59" s="5" t="s">
        <v>492</v>
      </c>
      <c r="Q59" s="5">
        <v>117418156.9082</v>
      </c>
      <c r="R59" s="5">
        <v>0</v>
      </c>
      <c r="S59" s="5">
        <v>11558935.0743</v>
      </c>
      <c r="T59" s="5">
        <v>2158418.5306000002</v>
      </c>
      <c r="U59" s="5">
        <v>154608.8235</v>
      </c>
      <c r="V59" s="5">
        <v>36798097.039099999</v>
      </c>
      <c r="W59" s="6">
        <f t="shared" si="1"/>
        <v>168088216.3757</v>
      </c>
    </row>
    <row r="60" spans="1:23" ht="24.95" customHeight="1" x14ac:dyDescent="0.2">
      <c r="A60" s="129"/>
      <c r="B60" s="127"/>
      <c r="C60" s="1">
        <v>13</v>
      </c>
      <c r="D60" s="5" t="s">
        <v>111</v>
      </c>
      <c r="E60" s="5">
        <v>104584568.2049</v>
      </c>
      <c r="F60" s="5">
        <v>0</v>
      </c>
      <c r="G60" s="5">
        <v>10295564.7191</v>
      </c>
      <c r="H60" s="5">
        <v>1922507.3529000001</v>
      </c>
      <c r="I60" s="5">
        <v>137710.3633</v>
      </c>
      <c r="J60" s="5">
        <v>32831511.1107</v>
      </c>
      <c r="K60" s="6">
        <f t="shared" si="0"/>
        <v>149771861.7509</v>
      </c>
      <c r="L60" s="11"/>
      <c r="M60" s="127"/>
      <c r="N60" s="127"/>
      <c r="O60" s="12">
        <v>33</v>
      </c>
      <c r="P60" s="5" t="s">
        <v>493</v>
      </c>
      <c r="Q60" s="5">
        <v>113800312.7137</v>
      </c>
      <c r="R60" s="5">
        <v>0</v>
      </c>
      <c r="S60" s="5">
        <v>11202785.503799999</v>
      </c>
      <c r="T60" s="5">
        <v>2091914.1486</v>
      </c>
      <c r="U60" s="5">
        <v>149845.07440000001</v>
      </c>
      <c r="V60" s="5">
        <v>33300427.548500001</v>
      </c>
      <c r="W60" s="6">
        <f t="shared" si="1"/>
        <v>160545284.98899999</v>
      </c>
    </row>
    <row r="61" spans="1:23" ht="24.95" customHeight="1" x14ac:dyDescent="0.2">
      <c r="A61" s="129"/>
      <c r="B61" s="127"/>
      <c r="C61" s="1">
        <v>14</v>
      </c>
      <c r="D61" s="5" t="s">
        <v>112</v>
      </c>
      <c r="E61" s="5">
        <v>107863424.0214</v>
      </c>
      <c r="F61" s="5">
        <v>0</v>
      </c>
      <c r="G61" s="5">
        <v>10618343.431600001</v>
      </c>
      <c r="H61" s="5">
        <v>1982780.3409</v>
      </c>
      <c r="I61" s="5">
        <v>142027.75390000001</v>
      </c>
      <c r="J61" s="5">
        <v>33663121.679200001</v>
      </c>
      <c r="K61" s="6">
        <f t="shared" si="0"/>
        <v>154269697.22700003</v>
      </c>
      <c r="L61" s="11"/>
      <c r="M61" s="128"/>
      <c r="N61" s="128"/>
      <c r="O61" s="12">
        <v>34</v>
      </c>
      <c r="P61" s="5" t="s">
        <v>494</v>
      </c>
      <c r="Q61" s="5">
        <v>111533643.5177</v>
      </c>
      <c r="R61" s="5">
        <v>0</v>
      </c>
      <c r="S61" s="5">
        <v>10979648.956900001</v>
      </c>
      <c r="T61" s="5">
        <v>2050247.5024999999</v>
      </c>
      <c r="U61" s="5">
        <v>146860.46739999999</v>
      </c>
      <c r="V61" s="5">
        <v>34613671.087800004</v>
      </c>
      <c r="W61" s="6">
        <f t="shared" si="1"/>
        <v>159324071.5323</v>
      </c>
    </row>
    <row r="62" spans="1:23" ht="24.95" customHeight="1" x14ac:dyDescent="0.2">
      <c r="A62" s="129"/>
      <c r="B62" s="127"/>
      <c r="C62" s="1">
        <v>15</v>
      </c>
      <c r="D62" s="5" t="s">
        <v>113</v>
      </c>
      <c r="E62" s="5">
        <v>98543808.338400006</v>
      </c>
      <c r="F62" s="5">
        <v>0</v>
      </c>
      <c r="G62" s="5">
        <v>9700897.3104999997</v>
      </c>
      <c r="H62" s="5">
        <v>1811464.1516</v>
      </c>
      <c r="I62" s="5">
        <v>129756.2717</v>
      </c>
      <c r="J62" s="5">
        <v>30361882.0053</v>
      </c>
      <c r="K62" s="6">
        <f t="shared" si="0"/>
        <v>140547808.07749999</v>
      </c>
      <c r="L62" s="11"/>
      <c r="M62" s="1"/>
      <c r="N62" s="118" t="s">
        <v>831</v>
      </c>
      <c r="O62" s="119"/>
      <c r="P62" s="120"/>
      <c r="Q62" s="14">
        <f>SUM(Q28:Q61)</f>
        <v>3960558980.612699</v>
      </c>
      <c r="R62" s="14">
        <f t="shared" ref="R62:V62" si="4">SUM(R28:R61)</f>
        <v>0</v>
      </c>
      <c r="S62" s="14">
        <f t="shared" si="4"/>
        <v>389887265.48049998</v>
      </c>
      <c r="T62" s="14">
        <f t="shared" si="4"/>
        <v>72804275.933299989</v>
      </c>
      <c r="U62" s="14">
        <f t="shared" si="4"/>
        <v>5215014.2749999994</v>
      </c>
      <c r="V62" s="14">
        <f t="shared" si="4"/>
        <v>1216836591.9797001</v>
      </c>
      <c r="W62" s="8">
        <f t="shared" si="1"/>
        <v>5645302128.2811985</v>
      </c>
    </row>
    <row r="63" spans="1:23" ht="24.95" customHeight="1" x14ac:dyDescent="0.2">
      <c r="A63" s="129"/>
      <c r="B63" s="127"/>
      <c r="C63" s="1">
        <v>16</v>
      </c>
      <c r="D63" s="5" t="s">
        <v>114</v>
      </c>
      <c r="E63" s="5">
        <v>100618192.5362</v>
      </c>
      <c r="F63" s="5">
        <v>0</v>
      </c>
      <c r="G63" s="5">
        <v>9905104.8443999998</v>
      </c>
      <c r="H63" s="5">
        <v>1849596.1528</v>
      </c>
      <c r="I63" s="5">
        <v>132487.69</v>
      </c>
      <c r="J63" s="5">
        <v>32456105.2181</v>
      </c>
      <c r="K63" s="6">
        <f t="shared" si="0"/>
        <v>144961486.44150001</v>
      </c>
      <c r="L63" s="11"/>
      <c r="M63" s="126">
        <v>21</v>
      </c>
      <c r="N63" s="126" t="s">
        <v>44</v>
      </c>
      <c r="O63" s="12">
        <v>1</v>
      </c>
      <c r="P63" s="5" t="s">
        <v>495</v>
      </c>
      <c r="Q63" s="5">
        <v>89300955.635900006</v>
      </c>
      <c r="R63" s="5">
        <v>0</v>
      </c>
      <c r="S63" s="5">
        <v>8791007.9279999994</v>
      </c>
      <c r="T63" s="5">
        <v>1641559.0443</v>
      </c>
      <c r="U63" s="5">
        <v>117585.8662</v>
      </c>
      <c r="V63" s="5">
        <v>28087163.938299999</v>
      </c>
      <c r="W63" s="6">
        <f t="shared" si="1"/>
        <v>127938272.41270001</v>
      </c>
    </row>
    <row r="64" spans="1:23" ht="24.95" customHeight="1" x14ac:dyDescent="0.2">
      <c r="A64" s="129"/>
      <c r="B64" s="127"/>
      <c r="C64" s="1">
        <v>17</v>
      </c>
      <c r="D64" s="5" t="s">
        <v>115</v>
      </c>
      <c r="E64" s="5">
        <v>93921101.714699998</v>
      </c>
      <c r="F64" s="5">
        <v>0</v>
      </c>
      <c r="G64" s="5">
        <v>9245826.5859999992</v>
      </c>
      <c r="H64" s="5">
        <v>1726488.0636</v>
      </c>
      <c r="I64" s="5">
        <v>123669.3832</v>
      </c>
      <c r="J64" s="5">
        <v>30724197.5922</v>
      </c>
      <c r="K64" s="6">
        <f t="shared" si="0"/>
        <v>135741283.33970001</v>
      </c>
      <c r="L64" s="11"/>
      <c r="M64" s="127"/>
      <c r="N64" s="127"/>
      <c r="O64" s="12">
        <v>2</v>
      </c>
      <c r="P64" s="5" t="s">
        <v>496</v>
      </c>
      <c r="Q64" s="5">
        <v>145914225.23980001</v>
      </c>
      <c r="R64" s="5">
        <v>0</v>
      </c>
      <c r="S64" s="5">
        <v>14364158.835100001</v>
      </c>
      <c r="T64" s="5">
        <v>2682242.4736000001</v>
      </c>
      <c r="U64" s="5">
        <v>192130.64910000001</v>
      </c>
      <c r="V64" s="5">
        <v>36968785.874399997</v>
      </c>
      <c r="W64" s="6">
        <f t="shared" si="1"/>
        <v>200121543.072</v>
      </c>
    </row>
    <row r="65" spans="1:23" ht="24.95" customHeight="1" x14ac:dyDescent="0.2">
      <c r="A65" s="129"/>
      <c r="B65" s="127"/>
      <c r="C65" s="1">
        <v>18</v>
      </c>
      <c r="D65" s="5" t="s">
        <v>116</v>
      </c>
      <c r="E65" s="5">
        <v>116688008.7042</v>
      </c>
      <c r="F65" s="5">
        <v>0</v>
      </c>
      <c r="G65" s="5">
        <v>11487057.471100001</v>
      </c>
      <c r="H65" s="5">
        <v>2144996.7102000001</v>
      </c>
      <c r="I65" s="5">
        <v>153647.41039999999</v>
      </c>
      <c r="J65" s="5">
        <v>36293144.644900002</v>
      </c>
      <c r="K65" s="6">
        <f t="shared" si="0"/>
        <v>166766854.94080001</v>
      </c>
      <c r="L65" s="11"/>
      <c r="M65" s="127"/>
      <c r="N65" s="127"/>
      <c r="O65" s="12">
        <v>3</v>
      </c>
      <c r="P65" s="5" t="s">
        <v>497</v>
      </c>
      <c r="Q65" s="5">
        <v>122902348.76809999</v>
      </c>
      <c r="R65" s="5">
        <v>0</v>
      </c>
      <c r="S65" s="5">
        <v>12098812.545600001</v>
      </c>
      <c r="T65" s="5">
        <v>2259230.7187999999</v>
      </c>
      <c r="U65" s="5">
        <v>161830.06150000001</v>
      </c>
      <c r="V65" s="5">
        <v>37830489.0995</v>
      </c>
      <c r="W65" s="6">
        <f t="shared" si="1"/>
        <v>175252711.19350001</v>
      </c>
    </row>
    <row r="66" spans="1:23" ht="24.95" customHeight="1" x14ac:dyDescent="0.2">
      <c r="A66" s="129"/>
      <c r="B66" s="127"/>
      <c r="C66" s="1">
        <v>19</v>
      </c>
      <c r="D66" s="5" t="s">
        <v>117</v>
      </c>
      <c r="E66" s="5">
        <v>97367503.718700007</v>
      </c>
      <c r="F66" s="5">
        <v>0</v>
      </c>
      <c r="G66" s="5">
        <v>9585098.9614000004</v>
      </c>
      <c r="H66" s="5">
        <v>1789840.9397</v>
      </c>
      <c r="I66" s="5">
        <v>128207.38800000001</v>
      </c>
      <c r="J66" s="5">
        <v>31070187.912900001</v>
      </c>
      <c r="K66" s="6">
        <f t="shared" si="0"/>
        <v>139940838.92070001</v>
      </c>
      <c r="L66" s="11"/>
      <c r="M66" s="127"/>
      <c r="N66" s="127"/>
      <c r="O66" s="12">
        <v>4</v>
      </c>
      <c r="P66" s="5" t="s">
        <v>498</v>
      </c>
      <c r="Q66" s="5">
        <v>101476586.4642</v>
      </c>
      <c r="R66" s="5">
        <v>0</v>
      </c>
      <c r="S66" s="5">
        <v>9989607.2752999999</v>
      </c>
      <c r="T66" s="5">
        <v>1865375.4275</v>
      </c>
      <c r="U66" s="5">
        <v>133617.96900000001</v>
      </c>
      <c r="V66" s="5">
        <v>31947600.4056</v>
      </c>
      <c r="W66" s="6">
        <f t="shared" si="1"/>
        <v>145412787.54159999</v>
      </c>
    </row>
    <row r="67" spans="1:23" ht="24.95" customHeight="1" x14ac:dyDescent="0.2">
      <c r="A67" s="129"/>
      <c r="B67" s="127"/>
      <c r="C67" s="1">
        <v>20</v>
      </c>
      <c r="D67" s="5" t="s">
        <v>118</v>
      </c>
      <c r="E67" s="5">
        <v>102446848.2431</v>
      </c>
      <c r="F67" s="5">
        <v>0</v>
      </c>
      <c r="G67" s="5">
        <v>10085122.2553</v>
      </c>
      <c r="H67" s="5">
        <v>1883211.0933000001</v>
      </c>
      <c r="I67" s="5">
        <v>134895.5485</v>
      </c>
      <c r="J67" s="5">
        <v>32546232.725000001</v>
      </c>
      <c r="K67" s="6">
        <f t="shared" si="0"/>
        <v>147096309.86520001</v>
      </c>
      <c r="L67" s="11"/>
      <c r="M67" s="127"/>
      <c r="N67" s="127"/>
      <c r="O67" s="12">
        <v>5</v>
      </c>
      <c r="P67" s="5" t="s">
        <v>499</v>
      </c>
      <c r="Q67" s="5">
        <v>135147031.86140001</v>
      </c>
      <c r="R67" s="5">
        <v>0</v>
      </c>
      <c r="S67" s="5">
        <v>13304209.569499999</v>
      </c>
      <c r="T67" s="5">
        <v>2484316.443</v>
      </c>
      <c r="U67" s="5">
        <v>177953.08790000001</v>
      </c>
      <c r="V67" s="5">
        <v>41015270.1919</v>
      </c>
      <c r="W67" s="6">
        <f t="shared" si="1"/>
        <v>192128781.15369999</v>
      </c>
    </row>
    <row r="68" spans="1:23" ht="24.95" customHeight="1" x14ac:dyDescent="0.2">
      <c r="A68" s="129"/>
      <c r="B68" s="127"/>
      <c r="C68" s="1">
        <v>21</v>
      </c>
      <c r="D68" s="5" t="s">
        <v>119</v>
      </c>
      <c r="E68" s="5">
        <v>106559601.95370001</v>
      </c>
      <c r="F68" s="5">
        <v>0</v>
      </c>
      <c r="G68" s="5">
        <v>10489991.948100001</v>
      </c>
      <c r="H68" s="5">
        <v>1958813.0619999999</v>
      </c>
      <c r="I68" s="5">
        <v>140310.9632</v>
      </c>
      <c r="J68" s="5">
        <v>34054627.143100001</v>
      </c>
      <c r="K68" s="6">
        <f t="shared" si="0"/>
        <v>153203345.07010001</v>
      </c>
      <c r="L68" s="11"/>
      <c r="M68" s="127"/>
      <c r="N68" s="127"/>
      <c r="O68" s="12">
        <v>6</v>
      </c>
      <c r="P68" s="5" t="s">
        <v>500</v>
      </c>
      <c r="Q68" s="5">
        <v>165344218.0997</v>
      </c>
      <c r="R68" s="5">
        <v>0</v>
      </c>
      <c r="S68" s="5">
        <v>16276895.6032</v>
      </c>
      <c r="T68" s="5">
        <v>3039410.8854999999</v>
      </c>
      <c r="U68" s="5">
        <v>217714.8382</v>
      </c>
      <c r="V68" s="5">
        <v>43317584.1259</v>
      </c>
      <c r="W68" s="6">
        <f t="shared" si="1"/>
        <v>228195823.55250001</v>
      </c>
    </row>
    <row r="69" spans="1:23" ht="24.95" customHeight="1" x14ac:dyDescent="0.2">
      <c r="A69" s="129"/>
      <c r="B69" s="127"/>
      <c r="C69" s="1">
        <v>22</v>
      </c>
      <c r="D69" s="5" t="s">
        <v>120</v>
      </c>
      <c r="E69" s="5">
        <v>91590766.878600001</v>
      </c>
      <c r="F69" s="5">
        <v>0</v>
      </c>
      <c r="G69" s="5">
        <v>9016422.6353999991</v>
      </c>
      <c r="H69" s="5">
        <v>1683651.0951</v>
      </c>
      <c r="I69" s="5">
        <v>120600.9452</v>
      </c>
      <c r="J69" s="5">
        <v>30727583.016100001</v>
      </c>
      <c r="K69" s="6">
        <f t="shared" si="0"/>
        <v>133139024.5704</v>
      </c>
      <c r="L69" s="11"/>
      <c r="M69" s="127"/>
      <c r="N69" s="127"/>
      <c r="O69" s="12">
        <v>7</v>
      </c>
      <c r="P69" s="5" t="s">
        <v>501</v>
      </c>
      <c r="Q69" s="5">
        <v>112644440.19939999</v>
      </c>
      <c r="R69" s="5">
        <v>0</v>
      </c>
      <c r="S69" s="5">
        <v>11088998.5419</v>
      </c>
      <c r="T69" s="5">
        <v>2070666.5263</v>
      </c>
      <c r="U69" s="5">
        <v>148323.0944</v>
      </c>
      <c r="V69" s="5">
        <v>32261617.278499998</v>
      </c>
      <c r="W69" s="6">
        <f t="shared" si="1"/>
        <v>158214045.64049998</v>
      </c>
    </row>
    <row r="70" spans="1:23" ht="24.95" customHeight="1" x14ac:dyDescent="0.2">
      <c r="A70" s="129"/>
      <c r="B70" s="127"/>
      <c r="C70" s="1">
        <v>23</v>
      </c>
      <c r="D70" s="5" t="s">
        <v>121</v>
      </c>
      <c r="E70" s="5">
        <v>95638577.990400001</v>
      </c>
      <c r="F70" s="5">
        <v>0</v>
      </c>
      <c r="G70" s="5">
        <v>9414899.2173999995</v>
      </c>
      <c r="H70" s="5">
        <v>1758059.2679000001</v>
      </c>
      <c r="I70" s="5">
        <v>125930.84759999999</v>
      </c>
      <c r="J70" s="5">
        <v>32180757.4091</v>
      </c>
      <c r="K70" s="6">
        <f t="shared" si="0"/>
        <v>139118224.7324</v>
      </c>
      <c r="L70" s="11"/>
      <c r="M70" s="127"/>
      <c r="N70" s="127"/>
      <c r="O70" s="12">
        <v>8</v>
      </c>
      <c r="P70" s="5" t="s">
        <v>502</v>
      </c>
      <c r="Q70" s="5">
        <v>119668357.8942</v>
      </c>
      <c r="R70" s="5">
        <v>0</v>
      </c>
      <c r="S70" s="5">
        <v>11780450.4496</v>
      </c>
      <c r="T70" s="5">
        <v>2199782.4526999998</v>
      </c>
      <c r="U70" s="5">
        <v>157571.74619999999</v>
      </c>
      <c r="V70" s="5">
        <v>33977801.491300002</v>
      </c>
      <c r="W70" s="6">
        <f t="shared" si="1"/>
        <v>167783964.03399998</v>
      </c>
    </row>
    <row r="71" spans="1:23" ht="24.95" customHeight="1" x14ac:dyDescent="0.2">
      <c r="A71" s="129"/>
      <c r="B71" s="127"/>
      <c r="C71" s="1">
        <v>24</v>
      </c>
      <c r="D71" s="5" t="s">
        <v>122</v>
      </c>
      <c r="E71" s="5">
        <v>97960801.769899994</v>
      </c>
      <c r="F71" s="5">
        <v>0</v>
      </c>
      <c r="G71" s="5">
        <v>9643504.6954999994</v>
      </c>
      <c r="H71" s="5">
        <v>1800747.1364</v>
      </c>
      <c r="I71" s="5">
        <v>128988.6054</v>
      </c>
      <c r="J71" s="5">
        <v>29479038.6888</v>
      </c>
      <c r="K71" s="6">
        <f t="shared" si="0"/>
        <v>139013080.896</v>
      </c>
      <c r="L71" s="11"/>
      <c r="M71" s="127"/>
      <c r="N71" s="127"/>
      <c r="O71" s="12">
        <v>9</v>
      </c>
      <c r="P71" s="5" t="s">
        <v>503</v>
      </c>
      <c r="Q71" s="5">
        <v>148665665.0582</v>
      </c>
      <c r="R71" s="5">
        <v>0</v>
      </c>
      <c r="S71" s="5">
        <v>14635017.406400001</v>
      </c>
      <c r="T71" s="5">
        <v>2732820.3300999999</v>
      </c>
      <c r="U71" s="5">
        <v>195753.57149999999</v>
      </c>
      <c r="V71" s="5">
        <v>43075563.934299998</v>
      </c>
      <c r="W71" s="6">
        <f t="shared" si="1"/>
        <v>209304820.30050001</v>
      </c>
    </row>
    <row r="72" spans="1:23" ht="24.95" customHeight="1" x14ac:dyDescent="0.2">
      <c r="A72" s="129"/>
      <c r="B72" s="127"/>
      <c r="C72" s="1">
        <v>25</v>
      </c>
      <c r="D72" s="5" t="s">
        <v>123</v>
      </c>
      <c r="E72" s="5">
        <v>115419525.3638</v>
      </c>
      <c r="F72" s="5">
        <v>0</v>
      </c>
      <c r="G72" s="5">
        <v>11362184.819700001</v>
      </c>
      <c r="H72" s="5">
        <v>2121679.0392</v>
      </c>
      <c r="I72" s="5">
        <v>151977.15150000001</v>
      </c>
      <c r="J72" s="5">
        <v>35888247.948700003</v>
      </c>
      <c r="K72" s="6">
        <f t="shared" si="0"/>
        <v>164943614.3229</v>
      </c>
      <c r="L72" s="11"/>
      <c r="M72" s="127"/>
      <c r="N72" s="127"/>
      <c r="O72" s="12">
        <v>10</v>
      </c>
      <c r="P72" s="5" t="s">
        <v>504</v>
      </c>
      <c r="Q72" s="5">
        <v>103516997.10439999</v>
      </c>
      <c r="R72" s="5">
        <v>0</v>
      </c>
      <c r="S72" s="5">
        <v>10190470.367799999</v>
      </c>
      <c r="T72" s="5">
        <v>1902882.9157</v>
      </c>
      <c r="U72" s="5">
        <v>136304.65299999999</v>
      </c>
      <c r="V72" s="5">
        <v>32242884.5997</v>
      </c>
      <c r="W72" s="6">
        <f t="shared" si="1"/>
        <v>147989539.6406</v>
      </c>
    </row>
    <row r="73" spans="1:23" ht="24.95" customHeight="1" x14ac:dyDescent="0.2">
      <c r="A73" s="129"/>
      <c r="B73" s="127"/>
      <c r="C73" s="1">
        <v>26</v>
      </c>
      <c r="D73" s="5" t="s">
        <v>124</v>
      </c>
      <c r="E73" s="5">
        <v>85976778.706900001</v>
      </c>
      <c r="F73" s="5">
        <v>0</v>
      </c>
      <c r="G73" s="5">
        <v>8463767.6926000006</v>
      </c>
      <c r="H73" s="5">
        <v>1580452.9491000001</v>
      </c>
      <c r="I73" s="5">
        <v>113208.7997</v>
      </c>
      <c r="J73" s="5">
        <v>26907395.4771</v>
      </c>
      <c r="K73" s="6">
        <f t="shared" ref="K73:K136" si="5">E73+F73+G73+H73+I73+J73</f>
        <v>123041603.62540001</v>
      </c>
      <c r="L73" s="11"/>
      <c r="M73" s="127"/>
      <c r="N73" s="127"/>
      <c r="O73" s="12">
        <v>11</v>
      </c>
      <c r="P73" s="5" t="s">
        <v>505</v>
      </c>
      <c r="Q73" s="5">
        <v>109340965.3213</v>
      </c>
      <c r="R73" s="5">
        <v>0</v>
      </c>
      <c r="S73" s="5">
        <v>10763796.267899999</v>
      </c>
      <c r="T73" s="5">
        <v>2009940.9828000001</v>
      </c>
      <c r="U73" s="5">
        <v>143973.28709999999</v>
      </c>
      <c r="V73" s="5">
        <v>34485314.146899998</v>
      </c>
      <c r="W73" s="6">
        <f t="shared" ref="W73:W136" si="6">Q73+R73+S73+T73+U73+V73</f>
        <v>156743990.00600001</v>
      </c>
    </row>
    <row r="74" spans="1:23" ht="24.95" customHeight="1" x14ac:dyDescent="0.2">
      <c r="A74" s="129"/>
      <c r="B74" s="127"/>
      <c r="C74" s="1">
        <v>27</v>
      </c>
      <c r="D74" s="5" t="s">
        <v>125</v>
      </c>
      <c r="E74" s="5">
        <v>105494209.5906</v>
      </c>
      <c r="F74" s="5">
        <v>0</v>
      </c>
      <c r="G74" s="5">
        <v>10385112.077</v>
      </c>
      <c r="H74" s="5">
        <v>1939228.675</v>
      </c>
      <c r="I74" s="5">
        <v>138908.12169999999</v>
      </c>
      <c r="J74" s="5">
        <v>32456105.2181</v>
      </c>
      <c r="K74" s="6">
        <f t="shared" si="5"/>
        <v>150413563.68240002</v>
      </c>
      <c r="L74" s="11"/>
      <c r="M74" s="127"/>
      <c r="N74" s="127"/>
      <c r="O74" s="12">
        <v>12</v>
      </c>
      <c r="P74" s="5" t="s">
        <v>506</v>
      </c>
      <c r="Q74" s="5">
        <v>120626851.4733</v>
      </c>
      <c r="R74" s="5">
        <v>0</v>
      </c>
      <c r="S74" s="5">
        <v>11874806.9388</v>
      </c>
      <c r="T74" s="5">
        <v>2217401.7916999999</v>
      </c>
      <c r="U74" s="5">
        <v>158833.83009999999</v>
      </c>
      <c r="V74" s="5">
        <v>37670095.239200003</v>
      </c>
      <c r="W74" s="6">
        <f t="shared" si="6"/>
        <v>172547989.27309999</v>
      </c>
    </row>
    <row r="75" spans="1:23" ht="24.95" customHeight="1" x14ac:dyDescent="0.2">
      <c r="A75" s="129"/>
      <c r="B75" s="127"/>
      <c r="C75" s="1">
        <v>28</v>
      </c>
      <c r="D75" s="5" t="s">
        <v>126</v>
      </c>
      <c r="E75" s="5">
        <v>86007396.089000002</v>
      </c>
      <c r="F75" s="5">
        <v>0</v>
      </c>
      <c r="G75" s="5">
        <v>8466781.7437999994</v>
      </c>
      <c r="H75" s="5">
        <v>1581015.7677</v>
      </c>
      <c r="I75" s="5">
        <v>113249.11470000001</v>
      </c>
      <c r="J75" s="5">
        <v>27691534.8796</v>
      </c>
      <c r="K75" s="6">
        <f t="shared" si="5"/>
        <v>123859977.59480001</v>
      </c>
      <c r="L75" s="11"/>
      <c r="M75" s="127"/>
      <c r="N75" s="127"/>
      <c r="O75" s="12">
        <v>13</v>
      </c>
      <c r="P75" s="5" t="s">
        <v>507</v>
      </c>
      <c r="Q75" s="5">
        <v>100387889.1728</v>
      </c>
      <c r="R75" s="5">
        <v>0</v>
      </c>
      <c r="S75" s="5">
        <v>9882433.2092000004</v>
      </c>
      <c r="T75" s="5">
        <v>1845362.6418999999</v>
      </c>
      <c r="U75" s="5">
        <v>132184.44099999999</v>
      </c>
      <c r="V75" s="5">
        <v>29548914.738499999</v>
      </c>
      <c r="W75" s="6">
        <f t="shared" si="6"/>
        <v>141796784.20340002</v>
      </c>
    </row>
    <row r="76" spans="1:23" ht="24.95" customHeight="1" x14ac:dyDescent="0.2">
      <c r="A76" s="129"/>
      <c r="B76" s="127"/>
      <c r="C76" s="1">
        <v>29</v>
      </c>
      <c r="D76" s="5" t="s">
        <v>127</v>
      </c>
      <c r="E76" s="5">
        <v>112167451.87970001</v>
      </c>
      <c r="F76" s="5">
        <v>0</v>
      </c>
      <c r="G76" s="5">
        <v>11042042.626700001</v>
      </c>
      <c r="H76" s="5">
        <v>2061898.3728</v>
      </c>
      <c r="I76" s="5">
        <v>147695.0263</v>
      </c>
      <c r="J76" s="5">
        <v>31799107.2903</v>
      </c>
      <c r="K76" s="6">
        <f t="shared" si="5"/>
        <v>157218195.19580001</v>
      </c>
      <c r="L76" s="11"/>
      <c r="M76" s="127"/>
      <c r="N76" s="127"/>
      <c r="O76" s="12">
        <v>14</v>
      </c>
      <c r="P76" s="5" t="s">
        <v>508</v>
      </c>
      <c r="Q76" s="5">
        <v>115201663.4778</v>
      </c>
      <c r="R76" s="5">
        <v>0</v>
      </c>
      <c r="S76" s="5">
        <v>11340737.954399999</v>
      </c>
      <c r="T76" s="5">
        <v>2117674.2316000001</v>
      </c>
      <c r="U76" s="5">
        <v>151690.28479999999</v>
      </c>
      <c r="V76" s="5">
        <v>34755094.814400002</v>
      </c>
      <c r="W76" s="6">
        <f t="shared" si="6"/>
        <v>163566860.76300001</v>
      </c>
    </row>
    <row r="77" spans="1:23" ht="24.95" customHeight="1" x14ac:dyDescent="0.2">
      <c r="A77" s="129"/>
      <c r="B77" s="127"/>
      <c r="C77" s="1">
        <v>30</v>
      </c>
      <c r="D77" s="5" t="s">
        <v>128</v>
      </c>
      <c r="E77" s="5">
        <v>92813044.547600001</v>
      </c>
      <c r="F77" s="5">
        <v>0</v>
      </c>
      <c r="G77" s="5">
        <v>9136746.6856999993</v>
      </c>
      <c r="H77" s="5">
        <v>1706119.3984000001</v>
      </c>
      <c r="I77" s="5">
        <v>122210.3634</v>
      </c>
      <c r="J77" s="5">
        <v>28252612.4641</v>
      </c>
      <c r="K77" s="6">
        <f t="shared" si="5"/>
        <v>132030733.45919999</v>
      </c>
      <c r="L77" s="11"/>
      <c r="M77" s="127"/>
      <c r="N77" s="127"/>
      <c r="O77" s="12">
        <v>15</v>
      </c>
      <c r="P77" s="5" t="s">
        <v>509</v>
      </c>
      <c r="Q77" s="5">
        <v>133277416.4375</v>
      </c>
      <c r="R77" s="5">
        <v>0</v>
      </c>
      <c r="S77" s="5">
        <v>13120159.9823</v>
      </c>
      <c r="T77" s="5">
        <v>2449948.5677</v>
      </c>
      <c r="U77" s="5">
        <v>175491.29620000001</v>
      </c>
      <c r="V77" s="5">
        <v>36341053.055200003</v>
      </c>
      <c r="W77" s="6">
        <f t="shared" si="6"/>
        <v>185364069.33890003</v>
      </c>
    </row>
    <row r="78" spans="1:23" ht="24.95" customHeight="1" x14ac:dyDescent="0.2">
      <c r="A78" s="129"/>
      <c r="B78" s="128"/>
      <c r="C78" s="1">
        <v>31</v>
      </c>
      <c r="D78" s="5" t="s">
        <v>129</v>
      </c>
      <c r="E78" s="5">
        <v>140291442.7326</v>
      </c>
      <c r="F78" s="5">
        <v>0</v>
      </c>
      <c r="G78" s="5">
        <v>13810638.156199999</v>
      </c>
      <c r="H78" s="5">
        <v>2578882.6672999999</v>
      </c>
      <c r="I78" s="5">
        <v>184726.92370000001</v>
      </c>
      <c r="J78" s="5">
        <v>46188889.112400003</v>
      </c>
      <c r="K78" s="6">
        <f t="shared" si="5"/>
        <v>203054579.59219998</v>
      </c>
      <c r="L78" s="11"/>
      <c r="M78" s="127"/>
      <c r="N78" s="127"/>
      <c r="O78" s="12">
        <v>16</v>
      </c>
      <c r="P78" s="5" t="s">
        <v>510</v>
      </c>
      <c r="Q78" s="5">
        <v>106781038.42730001</v>
      </c>
      <c r="R78" s="5">
        <v>0</v>
      </c>
      <c r="S78" s="5">
        <v>10511790.704600001</v>
      </c>
      <c r="T78" s="5">
        <v>1962883.5788</v>
      </c>
      <c r="U78" s="5">
        <v>140602.5368</v>
      </c>
      <c r="V78" s="5">
        <v>32510257.854699999</v>
      </c>
      <c r="W78" s="6">
        <f t="shared" si="6"/>
        <v>151906573.1022</v>
      </c>
    </row>
    <row r="79" spans="1:23" ht="24.95" customHeight="1" x14ac:dyDescent="0.2">
      <c r="A79" s="1"/>
      <c r="B79" s="118" t="s">
        <v>814</v>
      </c>
      <c r="C79" s="119"/>
      <c r="D79" s="120"/>
      <c r="E79" s="14">
        <f>SUM(E48:E78)</f>
        <v>3174271129.8529</v>
      </c>
      <c r="F79" s="14">
        <f t="shared" ref="F79:K79" si="7">SUM(F48:F78)</f>
        <v>0</v>
      </c>
      <c r="G79" s="14">
        <f t="shared" si="7"/>
        <v>312483136.03469992</v>
      </c>
      <c r="H79" s="14">
        <f t="shared" si="7"/>
        <v>58350478.393799998</v>
      </c>
      <c r="I79" s="14">
        <f t="shared" si="7"/>
        <v>4179680.0240000002</v>
      </c>
      <c r="J79" s="14">
        <f t="shared" si="7"/>
        <v>1004799010.0629001</v>
      </c>
      <c r="K79" s="14">
        <f t="shared" si="7"/>
        <v>4554083434.3683004</v>
      </c>
      <c r="L79" s="11"/>
      <c r="M79" s="127"/>
      <c r="N79" s="127"/>
      <c r="O79" s="12">
        <v>17</v>
      </c>
      <c r="P79" s="5" t="s">
        <v>511</v>
      </c>
      <c r="Q79" s="5">
        <v>105229383.46780001</v>
      </c>
      <c r="R79" s="5">
        <v>0</v>
      </c>
      <c r="S79" s="5">
        <v>10359041.9356</v>
      </c>
      <c r="T79" s="5">
        <v>1934360.5556000001</v>
      </c>
      <c r="U79" s="5">
        <v>138559.4154</v>
      </c>
      <c r="V79" s="5">
        <v>29890015.0024</v>
      </c>
      <c r="W79" s="6">
        <f t="shared" si="6"/>
        <v>147551360.3768</v>
      </c>
    </row>
    <row r="80" spans="1:23" ht="24.95" customHeight="1" x14ac:dyDescent="0.2">
      <c r="A80" s="129">
        <v>4</v>
      </c>
      <c r="B80" s="126" t="s">
        <v>27</v>
      </c>
      <c r="C80" s="1">
        <v>1</v>
      </c>
      <c r="D80" s="5" t="s">
        <v>130</v>
      </c>
      <c r="E80" s="5">
        <v>157796688.331</v>
      </c>
      <c r="F80" s="5">
        <v>0</v>
      </c>
      <c r="G80" s="5">
        <v>15533898.0221</v>
      </c>
      <c r="H80" s="5">
        <v>2900669.7525999998</v>
      </c>
      <c r="I80" s="5">
        <v>207776.72700000001</v>
      </c>
      <c r="J80" s="5">
        <v>51570863.367399998</v>
      </c>
      <c r="K80" s="6">
        <f t="shared" si="5"/>
        <v>228009896.2001</v>
      </c>
      <c r="L80" s="11"/>
      <c r="M80" s="127"/>
      <c r="N80" s="127"/>
      <c r="O80" s="12">
        <v>18</v>
      </c>
      <c r="P80" s="5" t="s">
        <v>512</v>
      </c>
      <c r="Q80" s="5">
        <v>109201718.7498</v>
      </c>
      <c r="R80" s="5">
        <v>0</v>
      </c>
      <c r="S80" s="5">
        <v>10750088.489399999</v>
      </c>
      <c r="T80" s="5">
        <v>2007381.3073</v>
      </c>
      <c r="U80" s="5">
        <v>143789.93590000001</v>
      </c>
      <c r="V80" s="5">
        <v>32689309.1622</v>
      </c>
      <c r="W80" s="6">
        <f t="shared" si="6"/>
        <v>154792287.6446</v>
      </c>
    </row>
    <row r="81" spans="1:23" ht="24.95" customHeight="1" x14ac:dyDescent="0.2">
      <c r="A81" s="129"/>
      <c r="B81" s="127"/>
      <c r="C81" s="1">
        <v>2</v>
      </c>
      <c r="D81" s="5" t="s">
        <v>131</v>
      </c>
      <c r="E81" s="5">
        <v>103776083.12029999</v>
      </c>
      <c r="F81" s="5">
        <v>0</v>
      </c>
      <c r="G81" s="5">
        <v>10215975.438899999</v>
      </c>
      <c r="H81" s="5">
        <v>1907645.5186999999</v>
      </c>
      <c r="I81" s="5">
        <v>136645.80110000001</v>
      </c>
      <c r="J81" s="5">
        <v>35257558.927599996</v>
      </c>
      <c r="K81" s="6">
        <f t="shared" si="5"/>
        <v>151293908.80659997</v>
      </c>
      <c r="L81" s="11"/>
      <c r="M81" s="127"/>
      <c r="N81" s="127"/>
      <c r="O81" s="12">
        <v>19</v>
      </c>
      <c r="P81" s="5" t="s">
        <v>513</v>
      </c>
      <c r="Q81" s="5">
        <v>132119470.80769999</v>
      </c>
      <c r="R81" s="5">
        <v>0</v>
      </c>
      <c r="S81" s="5">
        <v>13006168.937799999</v>
      </c>
      <c r="T81" s="5">
        <v>2428662.8366999999</v>
      </c>
      <c r="U81" s="5">
        <v>173966.5864</v>
      </c>
      <c r="V81" s="5">
        <v>34425956.381499998</v>
      </c>
      <c r="W81" s="6">
        <f t="shared" si="6"/>
        <v>182154225.5501</v>
      </c>
    </row>
    <row r="82" spans="1:23" ht="24.95" customHeight="1" x14ac:dyDescent="0.2">
      <c r="A82" s="129"/>
      <c r="B82" s="127"/>
      <c r="C82" s="1">
        <v>3</v>
      </c>
      <c r="D82" s="5" t="s">
        <v>132</v>
      </c>
      <c r="E82" s="5">
        <v>106756242.4824</v>
      </c>
      <c r="F82" s="5">
        <v>0</v>
      </c>
      <c r="G82" s="5">
        <v>10509349.7302</v>
      </c>
      <c r="H82" s="5">
        <v>1962427.7718</v>
      </c>
      <c r="I82" s="5">
        <v>140569.88699999999</v>
      </c>
      <c r="J82" s="5">
        <v>36317196.602399997</v>
      </c>
      <c r="K82" s="6">
        <f t="shared" si="5"/>
        <v>155685786.47379997</v>
      </c>
      <c r="L82" s="11"/>
      <c r="M82" s="127"/>
      <c r="N82" s="127"/>
      <c r="O82" s="12">
        <v>20</v>
      </c>
      <c r="P82" s="5" t="s">
        <v>514</v>
      </c>
      <c r="Q82" s="5">
        <v>101524679.3467</v>
      </c>
      <c r="R82" s="5">
        <v>0</v>
      </c>
      <c r="S82" s="5">
        <v>9994341.6580999997</v>
      </c>
      <c r="T82" s="5">
        <v>1866259.4864000001</v>
      </c>
      <c r="U82" s="5">
        <v>133681.2947</v>
      </c>
      <c r="V82" s="5">
        <v>30630294.357700001</v>
      </c>
      <c r="W82" s="6">
        <f t="shared" si="6"/>
        <v>144149256.14359999</v>
      </c>
    </row>
    <row r="83" spans="1:23" ht="24.95" customHeight="1" x14ac:dyDescent="0.2">
      <c r="A83" s="129"/>
      <c r="B83" s="127"/>
      <c r="C83" s="1">
        <v>4</v>
      </c>
      <c r="D83" s="5" t="s">
        <v>133</v>
      </c>
      <c r="E83" s="5">
        <v>129035745.76000001</v>
      </c>
      <c r="F83" s="5">
        <v>0</v>
      </c>
      <c r="G83" s="5">
        <v>12702599.382999999</v>
      </c>
      <c r="H83" s="5">
        <v>2371976.8056999999</v>
      </c>
      <c r="I83" s="5">
        <v>169906.1318</v>
      </c>
      <c r="J83" s="5">
        <v>45163384.435199998</v>
      </c>
      <c r="K83" s="6">
        <f t="shared" si="5"/>
        <v>189443612.51570001</v>
      </c>
      <c r="L83" s="11"/>
      <c r="M83" s="128"/>
      <c r="N83" s="128"/>
      <c r="O83" s="12">
        <v>21</v>
      </c>
      <c r="P83" s="5" t="s">
        <v>515</v>
      </c>
      <c r="Q83" s="5">
        <v>121265936.7386</v>
      </c>
      <c r="R83" s="5">
        <v>0</v>
      </c>
      <c r="S83" s="5">
        <v>11937720.08</v>
      </c>
      <c r="T83" s="5">
        <v>2229149.6636999999</v>
      </c>
      <c r="U83" s="5">
        <v>159675.33730000001</v>
      </c>
      <c r="V83" s="5">
        <v>35578279.439000003</v>
      </c>
      <c r="W83" s="6">
        <f t="shared" si="6"/>
        <v>171170761.25860003</v>
      </c>
    </row>
    <row r="84" spans="1:23" ht="24.95" customHeight="1" x14ac:dyDescent="0.2">
      <c r="A84" s="129"/>
      <c r="B84" s="127"/>
      <c r="C84" s="1">
        <v>5</v>
      </c>
      <c r="D84" s="5" t="s">
        <v>134</v>
      </c>
      <c r="E84" s="5">
        <v>97998450.902799994</v>
      </c>
      <c r="F84" s="5">
        <v>0</v>
      </c>
      <c r="G84" s="5">
        <v>9647210.9696999993</v>
      </c>
      <c r="H84" s="5">
        <v>1801439.2149</v>
      </c>
      <c r="I84" s="5">
        <v>129038.17939999999</v>
      </c>
      <c r="J84" s="5">
        <v>32193900.7786</v>
      </c>
      <c r="K84" s="6">
        <f t="shared" si="5"/>
        <v>141770040.04539999</v>
      </c>
      <c r="L84" s="11"/>
      <c r="M84" s="1"/>
      <c r="N84" s="118" t="s">
        <v>832</v>
      </c>
      <c r="O84" s="119"/>
      <c r="P84" s="120"/>
      <c r="Q84" s="14">
        <f>SUM(Q63:Q83)</f>
        <v>2499537839.7458997</v>
      </c>
      <c r="R84" s="14">
        <f t="shared" ref="R84:V84" si="8">SUM(R63:R83)</f>
        <v>0</v>
      </c>
      <c r="S84" s="14">
        <f t="shared" si="8"/>
        <v>246060714.68050003</v>
      </c>
      <c r="T84" s="14">
        <f t="shared" si="8"/>
        <v>45947312.861699998</v>
      </c>
      <c r="U84" s="14">
        <f t="shared" si="8"/>
        <v>3291233.7826999994</v>
      </c>
      <c r="V84" s="14">
        <f t="shared" si="8"/>
        <v>729249345.13109994</v>
      </c>
      <c r="W84" s="8">
        <f t="shared" si="6"/>
        <v>3524086446.2018995</v>
      </c>
    </row>
    <row r="85" spans="1:23" ht="24.95" customHeight="1" x14ac:dyDescent="0.2">
      <c r="A85" s="129"/>
      <c r="B85" s="127"/>
      <c r="C85" s="1">
        <v>6</v>
      </c>
      <c r="D85" s="5" t="s">
        <v>135</v>
      </c>
      <c r="E85" s="5">
        <v>112818069.4848</v>
      </c>
      <c r="F85" s="5">
        <v>0</v>
      </c>
      <c r="G85" s="5">
        <v>11106091.040100001</v>
      </c>
      <c r="H85" s="5">
        <v>2073858.236</v>
      </c>
      <c r="I85" s="5">
        <v>148551.71849999999</v>
      </c>
      <c r="J85" s="5">
        <v>37944682.7095</v>
      </c>
      <c r="K85" s="6">
        <f t="shared" si="5"/>
        <v>164091253.18889999</v>
      </c>
      <c r="L85" s="11"/>
      <c r="M85" s="126">
        <v>22</v>
      </c>
      <c r="N85" s="126" t="s">
        <v>45</v>
      </c>
      <c r="O85" s="12">
        <v>1</v>
      </c>
      <c r="P85" s="5" t="s">
        <v>516</v>
      </c>
      <c r="Q85" s="5">
        <v>129529428.7675</v>
      </c>
      <c r="R85" s="5">
        <v>-4284409.3099999996</v>
      </c>
      <c r="S85" s="5">
        <v>12751198.764799999</v>
      </c>
      <c r="T85" s="5">
        <v>2381051.8464000002</v>
      </c>
      <c r="U85" s="5">
        <v>170556.18239999999</v>
      </c>
      <c r="V85" s="5">
        <v>38696452.841399997</v>
      </c>
      <c r="W85" s="6">
        <f t="shared" si="6"/>
        <v>179244279.09249997</v>
      </c>
    </row>
    <row r="86" spans="1:23" ht="24.95" customHeight="1" x14ac:dyDescent="0.2">
      <c r="A86" s="129"/>
      <c r="B86" s="127"/>
      <c r="C86" s="1">
        <v>7</v>
      </c>
      <c r="D86" s="5" t="s">
        <v>136</v>
      </c>
      <c r="E86" s="5">
        <v>104556900.05239999</v>
      </c>
      <c r="F86" s="5">
        <v>0</v>
      </c>
      <c r="G86" s="5">
        <v>10292840.997500001</v>
      </c>
      <c r="H86" s="5">
        <v>1921998.7479999999</v>
      </c>
      <c r="I86" s="5">
        <v>137673.93160000001</v>
      </c>
      <c r="J86" s="5">
        <v>35639660.436300002</v>
      </c>
      <c r="K86" s="6">
        <f t="shared" si="5"/>
        <v>152549074.16580001</v>
      </c>
      <c r="L86" s="11"/>
      <c r="M86" s="127"/>
      <c r="N86" s="127"/>
      <c r="O86" s="12">
        <v>2</v>
      </c>
      <c r="P86" s="5" t="s">
        <v>517</v>
      </c>
      <c r="Q86" s="5">
        <v>114533245.33570001</v>
      </c>
      <c r="R86" s="5">
        <v>-4284409.3099999996</v>
      </c>
      <c r="S86" s="5">
        <v>11274937.2119</v>
      </c>
      <c r="T86" s="5">
        <v>2105387.1531000002</v>
      </c>
      <c r="U86" s="5">
        <v>150810.1539</v>
      </c>
      <c r="V86" s="5">
        <v>32687475.915899999</v>
      </c>
      <c r="W86" s="6">
        <f t="shared" si="6"/>
        <v>156467446.4605</v>
      </c>
    </row>
    <row r="87" spans="1:23" ht="24.95" customHeight="1" x14ac:dyDescent="0.2">
      <c r="A87" s="129"/>
      <c r="B87" s="127"/>
      <c r="C87" s="1">
        <v>8</v>
      </c>
      <c r="D87" s="5" t="s">
        <v>137</v>
      </c>
      <c r="E87" s="5">
        <v>93486860.216700003</v>
      </c>
      <c r="F87" s="5">
        <v>0</v>
      </c>
      <c r="G87" s="5">
        <v>9203078.7741999999</v>
      </c>
      <c r="H87" s="5">
        <v>1718505.696</v>
      </c>
      <c r="I87" s="5">
        <v>123097.6014</v>
      </c>
      <c r="J87" s="5">
        <v>30973192.1587</v>
      </c>
      <c r="K87" s="6">
        <f t="shared" si="5"/>
        <v>135504734.447</v>
      </c>
      <c r="L87" s="11"/>
      <c r="M87" s="127"/>
      <c r="N87" s="127"/>
      <c r="O87" s="12">
        <v>3</v>
      </c>
      <c r="P87" s="5" t="s">
        <v>518</v>
      </c>
      <c r="Q87" s="5">
        <v>144546506.11320001</v>
      </c>
      <c r="R87" s="5">
        <v>-4284409.3099999996</v>
      </c>
      <c r="S87" s="5">
        <v>14229517.1664</v>
      </c>
      <c r="T87" s="5">
        <v>2657100.6183000002</v>
      </c>
      <c r="U87" s="5">
        <v>190329.72279999999</v>
      </c>
      <c r="V87" s="5">
        <v>43598471.3895</v>
      </c>
      <c r="W87" s="6">
        <f t="shared" si="6"/>
        <v>200937515.70019999</v>
      </c>
    </row>
    <row r="88" spans="1:23" ht="24.95" customHeight="1" x14ac:dyDescent="0.2">
      <c r="A88" s="129"/>
      <c r="B88" s="127"/>
      <c r="C88" s="1">
        <v>9</v>
      </c>
      <c r="D88" s="5" t="s">
        <v>138</v>
      </c>
      <c r="E88" s="5">
        <v>103834682.6876</v>
      </c>
      <c r="F88" s="5">
        <v>0</v>
      </c>
      <c r="G88" s="5">
        <v>10221744.125800001</v>
      </c>
      <c r="H88" s="5">
        <v>1908722.7149</v>
      </c>
      <c r="I88" s="5">
        <v>136722.9614</v>
      </c>
      <c r="J88" s="5">
        <v>35626193.972499996</v>
      </c>
      <c r="K88" s="6">
        <f t="shared" si="5"/>
        <v>151728066.46219999</v>
      </c>
      <c r="L88" s="11"/>
      <c r="M88" s="127"/>
      <c r="N88" s="127"/>
      <c r="O88" s="12">
        <v>4</v>
      </c>
      <c r="P88" s="5" t="s">
        <v>519</v>
      </c>
      <c r="Q88" s="5">
        <v>114450443.1358</v>
      </c>
      <c r="R88" s="5">
        <v>-4284409.3099999996</v>
      </c>
      <c r="S88" s="5">
        <v>11266785.957699999</v>
      </c>
      <c r="T88" s="5">
        <v>2103865.0562999998</v>
      </c>
      <c r="U88" s="5">
        <v>150701.12520000001</v>
      </c>
      <c r="V88" s="5">
        <v>34016969.489799999</v>
      </c>
      <c r="W88" s="6">
        <f t="shared" si="6"/>
        <v>157704355.45480001</v>
      </c>
    </row>
    <row r="89" spans="1:23" ht="24.95" customHeight="1" x14ac:dyDescent="0.2">
      <c r="A89" s="129"/>
      <c r="B89" s="127"/>
      <c r="C89" s="1">
        <v>10</v>
      </c>
      <c r="D89" s="5" t="s">
        <v>139</v>
      </c>
      <c r="E89" s="5">
        <v>164270211.09060001</v>
      </c>
      <c r="F89" s="5">
        <v>0</v>
      </c>
      <c r="G89" s="5">
        <v>16171167.6851</v>
      </c>
      <c r="H89" s="5">
        <v>3019668.1414000001</v>
      </c>
      <c r="I89" s="5">
        <v>216300.65349999999</v>
      </c>
      <c r="J89" s="5">
        <v>56130728.408600003</v>
      </c>
      <c r="K89" s="6">
        <f t="shared" si="5"/>
        <v>239808075.97920001</v>
      </c>
      <c r="L89" s="11"/>
      <c r="M89" s="127"/>
      <c r="N89" s="127"/>
      <c r="O89" s="12">
        <v>5</v>
      </c>
      <c r="P89" s="5" t="s">
        <v>520</v>
      </c>
      <c r="Q89" s="5">
        <v>156489305.0253</v>
      </c>
      <c r="R89" s="5">
        <v>-4284409.3099999996</v>
      </c>
      <c r="S89" s="5">
        <v>15405195.9615</v>
      </c>
      <c r="T89" s="5">
        <v>2876637.0098999999</v>
      </c>
      <c r="U89" s="5">
        <v>206055.24720000001</v>
      </c>
      <c r="V89" s="5">
        <v>43068765.399599999</v>
      </c>
      <c r="W89" s="6">
        <f t="shared" si="6"/>
        <v>213761549.3335</v>
      </c>
    </row>
    <row r="90" spans="1:23" ht="24.95" customHeight="1" x14ac:dyDescent="0.2">
      <c r="A90" s="129"/>
      <c r="B90" s="127"/>
      <c r="C90" s="1">
        <v>11</v>
      </c>
      <c r="D90" s="5" t="s">
        <v>140</v>
      </c>
      <c r="E90" s="5">
        <v>114167995.0861</v>
      </c>
      <c r="F90" s="5">
        <v>0</v>
      </c>
      <c r="G90" s="5">
        <v>11238981.07</v>
      </c>
      <c r="H90" s="5">
        <v>2098673.0049000001</v>
      </c>
      <c r="I90" s="5">
        <v>150329.21539999999</v>
      </c>
      <c r="J90" s="5">
        <v>39346549.1228</v>
      </c>
      <c r="K90" s="6">
        <f t="shared" si="5"/>
        <v>167002527.49919999</v>
      </c>
      <c r="L90" s="11"/>
      <c r="M90" s="127"/>
      <c r="N90" s="127"/>
      <c r="O90" s="12">
        <v>6</v>
      </c>
      <c r="P90" s="5" t="s">
        <v>521</v>
      </c>
      <c r="Q90" s="5">
        <v>121671579.9382</v>
      </c>
      <c r="R90" s="5">
        <v>-4284409.3099999996</v>
      </c>
      <c r="S90" s="5">
        <v>11977652.6044</v>
      </c>
      <c r="T90" s="5">
        <v>2236606.3281999999</v>
      </c>
      <c r="U90" s="5">
        <v>160209.4627</v>
      </c>
      <c r="V90" s="5">
        <v>33124421.291499998</v>
      </c>
      <c r="W90" s="6">
        <f t="shared" si="6"/>
        <v>164886060.31499997</v>
      </c>
    </row>
    <row r="91" spans="1:23" ht="24.95" customHeight="1" x14ac:dyDescent="0.2">
      <c r="A91" s="129"/>
      <c r="B91" s="127"/>
      <c r="C91" s="1">
        <v>12</v>
      </c>
      <c r="D91" s="5" t="s">
        <v>141</v>
      </c>
      <c r="E91" s="5">
        <v>139581836.59209999</v>
      </c>
      <c r="F91" s="5">
        <v>0</v>
      </c>
      <c r="G91" s="5">
        <v>13740782.764799999</v>
      </c>
      <c r="H91" s="5">
        <v>2565838.4577000001</v>
      </c>
      <c r="I91" s="5">
        <v>183792.55910000001</v>
      </c>
      <c r="J91" s="5">
        <v>46454058.481899999</v>
      </c>
      <c r="K91" s="6">
        <f t="shared" si="5"/>
        <v>202526308.85560003</v>
      </c>
      <c r="L91" s="11"/>
      <c r="M91" s="127"/>
      <c r="N91" s="127"/>
      <c r="O91" s="12">
        <v>7</v>
      </c>
      <c r="P91" s="5" t="s">
        <v>522</v>
      </c>
      <c r="Q91" s="5">
        <v>102093505.41859999</v>
      </c>
      <c r="R91" s="5">
        <v>-4284409.3099999996</v>
      </c>
      <c r="S91" s="5">
        <v>10050338.309800001</v>
      </c>
      <c r="T91" s="5">
        <v>1876715.8311999999</v>
      </c>
      <c r="U91" s="5">
        <v>134430.28890000001</v>
      </c>
      <c r="V91" s="5">
        <v>29489679.749499999</v>
      </c>
      <c r="W91" s="6">
        <f t="shared" si="6"/>
        <v>139360260.28799999</v>
      </c>
    </row>
    <row r="92" spans="1:23" ht="24.95" customHeight="1" x14ac:dyDescent="0.2">
      <c r="A92" s="129"/>
      <c r="B92" s="127"/>
      <c r="C92" s="1">
        <v>13</v>
      </c>
      <c r="D92" s="5" t="s">
        <v>142</v>
      </c>
      <c r="E92" s="5">
        <v>102557022.5617</v>
      </c>
      <c r="F92" s="5">
        <v>0</v>
      </c>
      <c r="G92" s="5">
        <v>10095968.0889</v>
      </c>
      <c r="H92" s="5">
        <v>1885236.3533000001</v>
      </c>
      <c r="I92" s="5">
        <v>135040.61910000001</v>
      </c>
      <c r="J92" s="5">
        <v>34891481.758599997</v>
      </c>
      <c r="K92" s="6">
        <f t="shared" si="5"/>
        <v>149564749.38160002</v>
      </c>
      <c r="L92" s="11"/>
      <c r="M92" s="127"/>
      <c r="N92" s="127"/>
      <c r="O92" s="12">
        <v>8</v>
      </c>
      <c r="P92" s="5" t="s">
        <v>523</v>
      </c>
      <c r="Q92" s="5">
        <v>119633337.71430001</v>
      </c>
      <c r="R92" s="5">
        <v>-4284409.3099999996</v>
      </c>
      <c r="S92" s="5">
        <v>11777002.9761</v>
      </c>
      <c r="T92" s="5">
        <v>2199138.7004999998</v>
      </c>
      <c r="U92" s="5">
        <v>157525.63389999999</v>
      </c>
      <c r="V92" s="5">
        <v>34620853.8785</v>
      </c>
      <c r="W92" s="6">
        <f t="shared" si="6"/>
        <v>164103449.59329998</v>
      </c>
    </row>
    <row r="93" spans="1:23" ht="24.95" customHeight="1" x14ac:dyDescent="0.2">
      <c r="A93" s="129"/>
      <c r="B93" s="127"/>
      <c r="C93" s="1">
        <v>14</v>
      </c>
      <c r="D93" s="5" t="s">
        <v>143</v>
      </c>
      <c r="E93" s="5">
        <v>101685898.12720001</v>
      </c>
      <c r="F93" s="5">
        <v>0</v>
      </c>
      <c r="G93" s="5">
        <v>10010212.4354</v>
      </c>
      <c r="H93" s="5">
        <v>1869223.0622</v>
      </c>
      <c r="I93" s="5">
        <v>133893.57740000001</v>
      </c>
      <c r="J93" s="5">
        <v>35576390.625600003</v>
      </c>
      <c r="K93" s="6">
        <f t="shared" si="5"/>
        <v>149275617.82780001</v>
      </c>
      <c r="L93" s="11"/>
      <c r="M93" s="127"/>
      <c r="N93" s="127"/>
      <c r="O93" s="12">
        <v>9</v>
      </c>
      <c r="P93" s="5" t="s">
        <v>524</v>
      </c>
      <c r="Q93" s="5">
        <v>117324878.82439999</v>
      </c>
      <c r="R93" s="5">
        <v>-4284409.3099999996</v>
      </c>
      <c r="S93" s="5">
        <v>11549752.548</v>
      </c>
      <c r="T93" s="5">
        <v>2156703.8626999999</v>
      </c>
      <c r="U93" s="5">
        <v>154486.00080000001</v>
      </c>
      <c r="V93" s="5">
        <v>32507521.828699999</v>
      </c>
      <c r="W93" s="6">
        <f t="shared" si="6"/>
        <v>159408933.75459999</v>
      </c>
    </row>
    <row r="94" spans="1:23" ht="24.95" customHeight="1" x14ac:dyDescent="0.2">
      <c r="A94" s="129"/>
      <c r="B94" s="127"/>
      <c r="C94" s="1">
        <v>15</v>
      </c>
      <c r="D94" s="5" t="s">
        <v>144</v>
      </c>
      <c r="E94" s="5">
        <v>122045344.0283</v>
      </c>
      <c r="F94" s="5">
        <v>0</v>
      </c>
      <c r="G94" s="5">
        <v>12014446.869899999</v>
      </c>
      <c r="H94" s="5">
        <v>2243476.9805000001</v>
      </c>
      <c r="I94" s="5">
        <v>160701.61170000001</v>
      </c>
      <c r="J94" s="5">
        <v>41300691.018600002</v>
      </c>
      <c r="K94" s="6">
        <f t="shared" si="5"/>
        <v>177764660.509</v>
      </c>
      <c r="L94" s="11"/>
      <c r="M94" s="127"/>
      <c r="N94" s="127"/>
      <c r="O94" s="12">
        <v>10</v>
      </c>
      <c r="P94" s="5" t="s">
        <v>525</v>
      </c>
      <c r="Q94" s="5">
        <v>124039015.27680001</v>
      </c>
      <c r="R94" s="5">
        <v>-4284409.3099999996</v>
      </c>
      <c r="S94" s="5">
        <v>12210708.820599999</v>
      </c>
      <c r="T94" s="5">
        <v>2280125.2900999999</v>
      </c>
      <c r="U94" s="5">
        <v>163326.75219999999</v>
      </c>
      <c r="V94" s="5">
        <v>34427207.6325</v>
      </c>
      <c r="W94" s="6">
        <f t="shared" si="6"/>
        <v>168835974.46220002</v>
      </c>
    </row>
    <row r="95" spans="1:23" ht="24.95" customHeight="1" x14ac:dyDescent="0.2">
      <c r="A95" s="129"/>
      <c r="B95" s="127"/>
      <c r="C95" s="1">
        <v>16</v>
      </c>
      <c r="D95" s="5" t="s">
        <v>145</v>
      </c>
      <c r="E95" s="5">
        <v>116617779.77959999</v>
      </c>
      <c r="F95" s="5">
        <v>0</v>
      </c>
      <c r="G95" s="5">
        <v>11480143.961300001</v>
      </c>
      <c r="H95" s="5">
        <v>2143705.7393999998</v>
      </c>
      <c r="I95" s="5">
        <v>153554.9374</v>
      </c>
      <c r="J95" s="5">
        <v>40414537.509800002</v>
      </c>
      <c r="K95" s="6">
        <f t="shared" si="5"/>
        <v>170809721.92750001</v>
      </c>
      <c r="L95" s="11"/>
      <c r="M95" s="127"/>
      <c r="N95" s="127"/>
      <c r="O95" s="12">
        <v>11</v>
      </c>
      <c r="P95" s="5" t="s">
        <v>45</v>
      </c>
      <c r="Q95" s="5">
        <v>109190133.9235</v>
      </c>
      <c r="R95" s="5">
        <v>-4284409.3099999996</v>
      </c>
      <c r="S95" s="5">
        <v>10748948.0503</v>
      </c>
      <c r="T95" s="5">
        <v>2007168.3513</v>
      </c>
      <c r="U95" s="5">
        <v>143774.68179999999</v>
      </c>
      <c r="V95" s="5">
        <v>32204413.543900002</v>
      </c>
      <c r="W95" s="6">
        <f t="shared" si="6"/>
        <v>150010029.24079999</v>
      </c>
    </row>
    <row r="96" spans="1:23" ht="24.95" customHeight="1" x14ac:dyDescent="0.2">
      <c r="A96" s="129"/>
      <c r="B96" s="127"/>
      <c r="C96" s="1">
        <v>17</v>
      </c>
      <c r="D96" s="5" t="s">
        <v>146</v>
      </c>
      <c r="E96" s="5">
        <v>97693487.823899999</v>
      </c>
      <c r="F96" s="5">
        <v>0</v>
      </c>
      <c r="G96" s="5">
        <v>9617189.6466000006</v>
      </c>
      <c r="H96" s="5">
        <v>1795833.2849999999</v>
      </c>
      <c r="I96" s="5">
        <v>128636.62330000001</v>
      </c>
      <c r="J96" s="5">
        <v>33121807.848499998</v>
      </c>
      <c r="K96" s="6">
        <f t="shared" si="5"/>
        <v>142356955.22729999</v>
      </c>
      <c r="L96" s="11"/>
      <c r="M96" s="127"/>
      <c r="N96" s="127"/>
      <c r="O96" s="12">
        <v>12</v>
      </c>
      <c r="P96" s="5" t="s">
        <v>526</v>
      </c>
      <c r="Q96" s="5">
        <v>139403838.89390001</v>
      </c>
      <c r="R96" s="5">
        <v>-4284409.3099999996</v>
      </c>
      <c r="S96" s="5">
        <v>13723260.2292</v>
      </c>
      <c r="T96" s="5">
        <v>2562566.4465000001</v>
      </c>
      <c r="U96" s="5">
        <v>183558.18290000001</v>
      </c>
      <c r="V96" s="5">
        <v>38174871.868799999</v>
      </c>
      <c r="W96" s="6">
        <f t="shared" si="6"/>
        <v>189763686.31130004</v>
      </c>
    </row>
    <row r="97" spans="1:23" ht="24.95" customHeight="1" x14ac:dyDescent="0.2">
      <c r="A97" s="129"/>
      <c r="B97" s="127"/>
      <c r="C97" s="1">
        <v>18</v>
      </c>
      <c r="D97" s="5" t="s">
        <v>147</v>
      </c>
      <c r="E97" s="5">
        <v>101228246.25650001</v>
      </c>
      <c r="F97" s="5">
        <v>0</v>
      </c>
      <c r="G97" s="5">
        <v>9965160.0482999999</v>
      </c>
      <c r="H97" s="5">
        <v>1860810.3574999999</v>
      </c>
      <c r="I97" s="5">
        <v>133290.97029999999</v>
      </c>
      <c r="J97" s="5">
        <v>34003522.690399997</v>
      </c>
      <c r="K97" s="6">
        <f t="shared" si="5"/>
        <v>147191030.32300001</v>
      </c>
      <c r="L97" s="11"/>
      <c r="M97" s="127"/>
      <c r="N97" s="127"/>
      <c r="O97" s="12">
        <v>13</v>
      </c>
      <c r="P97" s="5" t="s">
        <v>527</v>
      </c>
      <c r="Q97" s="5">
        <v>92014853.503600001</v>
      </c>
      <c r="R97" s="5">
        <v>-4284409.3099999996</v>
      </c>
      <c r="S97" s="5">
        <v>9058170.7763</v>
      </c>
      <c r="T97" s="5">
        <v>1691446.7925</v>
      </c>
      <c r="U97" s="5">
        <v>121159.3558</v>
      </c>
      <c r="V97" s="5">
        <v>26798042.0691</v>
      </c>
      <c r="W97" s="6">
        <f t="shared" si="6"/>
        <v>125399263.1873</v>
      </c>
    </row>
    <row r="98" spans="1:23" ht="24.95" customHeight="1" x14ac:dyDescent="0.2">
      <c r="A98" s="129"/>
      <c r="B98" s="127"/>
      <c r="C98" s="1">
        <v>19</v>
      </c>
      <c r="D98" s="5" t="s">
        <v>148</v>
      </c>
      <c r="E98" s="5">
        <v>109317910.83140001</v>
      </c>
      <c r="F98" s="5">
        <v>0</v>
      </c>
      <c r="G98" s="5">
        <v>10761526.726600001</v>
      </c>
      <c r="H98" s="5">
        <v>2009517.1876999999</v>
      </c>
      <c r="I98" s="5">
        <v>143942.93040000001</v>
      </c>
      <c r="J98" s="5">
        <v>36692527.263300002</v>
      </c>
      <c r="K98" s="6">
        <f t="shared" si="5"/>
        <v>158925424.93940002</v>
      </c>
      <c r="L98" s="11"/>
      <c r="M98" s="127"/>
      <c r="N98" s="127"/>
      <c r="O98" s="12">
        <v>14</v>
      </c>
      <c r="P98" s="5" t="s">
        <v>528</v>
      </c>
      <c r="Q98" s="5">
        <v>133775780.89480001</v>
      </c>
      <c r="R98" s="5">
        <v>-4284409.3099999996</v>
      </c>
      <c r="S98" s="5">
        <v>13169220.217599999</v>
      </c>
      <c r="T98" s="5">
        <v>2459109.6642999998</v>
      </c>
      <c r="U98" s="5">
        <v>176147.5111</v>
      </c>
      <c r="V98" s="5">
        <v>37942255.632399999</v>
      </c>
      <c r="W98" s="6">
        <f t="shared" si="6"/>
        <v>183238104.61019999</v>
      </c>
    </row>
    <row r="99" spans="1:23" ht="24.95" customHeight="1" x14ac:dyDescent="0.2">
      <c r="A99" s="129"/>
      <c r="B99" s="127"/>
      <c r="C99" s="1">
        <v>20</v>
      </c>
      <c r="D99" s="5" t="s">
        <v>149</v>
      </c>
      <c r="E99" s="5">
        <v>110626961.6822</v>
      </c>
      <c r="F99" s="5">
        <v>0</v>
      </c>
      <c r="G99" s="5">
        <v>10890392.944499999</v>
      </c>
      <c r="H99" s="5">
        <v>2033580.5837999999</v>
      </c>
      <c r="I99" s="5">
        <v>145666.606</v>
      </c>
      <c r="J99" s="5">
        <v>37805428.940499999</v>
      </c>
      <c r="K99" s="6">
        <f t="shared" si="5"/>
        <v>161502030.757</v>
      </c>
      <c r="L99" s="11"/>
      <c r="M99" s="127"/>
      <c r="N99" s="127"/>
      <c r="O99" s="12">
        <v>15</v>
      </c>
      <c r="P99" s="5" t="s">
        <v>529</v>
      </c>
      <c r="Q99" s="5">
        <v>89330164.987100005</v>
      </c>
      <c r="R99" s="5">
        <v>-4284409.3099999996</v>
      </c>
      <c r="S99" s="5">
        <v>8793883.3691000007</v>
      </c>
      <c r="T99" s="5">
        <v>1642095.9801</v>
      </c>
      <c r="U99" s="5">
        <v>117624.3272</v>
      </c>
      <c r="V99" s="5">
        <v>26465894.3706</v>
      </c>
      <c r="W99" s="6">
        <f t="shared" si="6"/>
        <v>122065253.72410001</v>
      </c>
    </row>
    <row r="100" spans="1:23" ht="24.95" customHeight="1" x14ac:dyDescent="0.2">
      <c r="A100" s="129"/>
      <c r="B100" s="128"/>
      <c r="C100" s="1">
        <v>21</v>
      </c>
      <c r="D100" s="5" t="s">
        <v>150</v>
      </c>
      <c r="E100" s="5">
        <v>106218174.1512</v>
      </c>
      <c r="F100" s="5">
        <v>0</v>
      </c>
      <c r="G100" s="5">
        <v>10456380.947000001</v>
      </c>
      <c r="H100" s="5">
        <v>1952536.8256999999</v>
      </c>
      <c r="I100" s="5">
        <v>139861.39259999999</v>
      </c>
      <c r="J100" s="5">
        <v>36363313.598800004</v>
      </c>
      <c r="K100" s="6">
        <f t="shared" si="5"/>
        <v>155130266.91530001</v>
      </c>
      <c r="L100" s="11"/>
      <c r="M100" s="127"/>
      <c r="N100" s="127"/>
      <c r="O100" s="12">
        <v>16</v>
      </c>
      <c r="P100" s="5" t="s">
        <v>530</v>
      </c>
      <c r="Q100" s="5">
        <v>129508380.6787</v>
      </c>
      <c r="R100" s="5">
        <v>-4284409.3099999996</v>
      </c>
      <c r="S100" s="5">
        <v>12749126.738600001</v>
      </c>
      <c r="T100" s="5">
        <v>2380664.9336000001</v>
      </c>
      <c r="U100" s="5">
        <v>170528.4676</v>
      </c>
      <c r="V100" s="5">
        <v>38531319.387699999</v>
      </c>
      <c r="W100" s="6">
        <f t="shared" si="6"/>
        <v>179055610.89619997</v>
      </c>
    </row>
    <row r="101" spans="1:23" ht="24.95" customHeight="1" x14ac:dyDescent="0.2">
      <c r="A101" s="1"/>
      <c r="B101" s="118" t="s">
        <v>815</v>
      </c>
      <c r="C101" s="119"/>
      <c r="D101" s="120"/>
      <c r="E101" s="14">
        <f>SUM(E80:E100)</f>
        <v>2396070591.0487995</v>
      </c>
      <c r="F101" s="14">
        <f t="shared" ref="F101:K101" si="9">SUM(F80:F100)</f>
        <v>0</v>
      </c>
      <c r="G101" s="14">
        <f t="shared" si="9"/>
        <v>235875141.66990003</v>
      </c>
      <c r="H101" s="14">
        <f t="shared" si="9"/>
        <v>44045344.437700011</v>
      </c>
      <c r="I101" s="14">
        <f t="shared" si="9"/>
        <v>3154994.6354000005</v>
      </c>
      <c r="J101" s="14">
        <f t="shared" si="9"/>
        <v>812787670.65559983</v>
      </c>
      <c r="K101" s="14">
        <f t="shared" si="9"/>
        <v>3491933742.4473996</v>
      </c>
      <c r="L101" s="11"/>
      <c r="M101" s="127"/>
      <c r="N101" s="127"/>
      <c r="O101" s="12">
        <v>17</v>
      </c>
      <c r="P101" s="5" t="s">
        <v>531</v>
      </c>
      <c r="Q101" s="5">
        <v>161971212.27630001</v>
      </c>
      <c r="R101" s="5">
        <v>-4284409.3099999996</v>
      </c>
      <c r="S101" s="5">
        <v>15944848.530200001</v>
      </c>
      <c r="T101" s="5">
        <v>2977407.2017000001</v>
      </c>
      <c r="U101" s="5">
        <v>213273.47690000001</v>
      </c>
      <c r="V101" s="5">
        <v>47578751.862300001</v>
      </c>
      <c r="W101" s="6">
        <f t="shared" si="6"/>
        <v>224401084.03740004</v>
      </c>
    </row>
    <row r="102" spans="1:23" ht="24.95" customHeight="1" x14ac:dyDescent="0.2">
      <c r="A102" s="129">
        <v>5</v>
      </c>
      <c r="B102" s="126" t="s">
        <v>28</v>
      </c>
      <c r="C102" s="1">
        <v>1</v>
      </c>
      <c r="D102" s="5" t="s">
        <v>151</v>
      </c>
      <c r="E102" s="5">
        <v>179095324.86809999</v>
      </c>
      <c r="F102" s="5">
        <v>0</v>
      </c>
      <c r="G102" s="5">
        <v>17630588.7161</v>
      </c>
      <c r="H102" s="5">
        <v>3292188.1768999998</v>
      </c>
      <c r="I102" s="5">
        <v>235821.4283</v>
      </c>
      <c r="J102" s="5">
        <v>47841357.062399998</v>
      </c>
      <c r="K102" s="6">
        <f t="shared" si="5"/>
        <v>248095280.2518</v>
      </c>
      <c r="L102" s="11"/>
      <c r="M102" s="127"/>
      <c r="N102" s="127"/>
      <c r="O102" s="12">
        <v>18</v>
      </c>
      <c r="P102" s="5" t="s">
        <v>532</v>
      </c>
      <c r="Q102" s="5">
        <v>122349248.76530001</v>
      </c>
      <c r="R102" s="5">
        <v>-4284409.3099999996</v>
      </c>
      <c r="S102" s="5">
        <v>12044364.007300001</v>
      </c>
      <c r="T102" s="5">
        <v>2249063.4556999998</v>
      </c>
      <c r="U102" s="5">
        <v>161101.77429999999</v>
      </c>
      <c r="V102" s="5">
        <v>35533564.156800002</v>
      </c>
      <c r="W102" s="6">
        <f t="shared" si="6"/>
        <v>168052932.84939998</v>
      </c>
    </row>
    <row r="103" spans="1:23" ht="24.95" customHeight="1" x14ac:dyDescent="0.2">
      <c r="A103" s="129"/>
      <c r="B103" s="127"/>
      <c r="C103" s="1">
        <v>2</v>
      </c>
      <c r="D103" s="5" t="s">
        <v>28</v>
      </c>
      <c r="E103" s="5">
        <v>216276467.3443</v>
      </c>
      <c r="F103" s="5">
        <v>0</v>
      </c>
      <c r="G103" s="5">
        <v>21290792.752599999</v>
      </c>
      <c r="H103" s="5">
        <v>3975663.9613999999</v>
      </c>
      <c r="I103" s="5">
        <v>284779.21169999999</v>
      </c>
      <c r="J103" s="5">
        <v>60208385.7315</v>
      </c>
      <c r="K103" s="6">
        <f t="shared" si="5"/>
        <v>302036089.00150001</v>
      </c>
      <c r="L103" s="11"/>
      <c r="M103" s="127"/>
      <c r="N103" s="127"/>
      <c r="O103" s="12">
        <v>19</v>
      </c>
      <c r="P103" s="5" t="s">
        <v>533</v>
      </c>
      <c r="Q103" s="5">
        <v>115845889.9427</v>
      </c>
      <c r="R103" s="5">
        <v>-4284409.3099999996</v>
      </c>
      <c r="S103" s="5">
        <v>11404157.2081</v>
      </c>
      <c r="T103" s="5">
        <v>2129516.6107999999</v>
      </c>
      <c r="U103" s="5">
        <v>152538.56150000001</v>
      </c>
      <c r="V103" s="5">
        <v>31640326.693700001</v>
      </c>
      <c r="W103" s="6">
        <f t="shared" si="6"/>
        <v>156888019.70679998</v>
      </c>
    </row>
    <row r="104" spans="1:23" ht="24.95" customHeight="1" x14ac:dyDescent="0.2">
      <c r="A104" s="129"/>
      <c r="B104" s="127"/>
      <c r="C104" s="1">
        <v>3</v>
      </c>
      <c r="D104" s="5" t="s">
        <v>152</v>
      </c>
      <c r="E104" s="5">
        <v>94587748.7905</v>
      </c>
      <c r="F104" s="5">
        <v>0</v>
      </c>
      <c r="G104" s="5">
        <v>9311452.9803999998</v>
      </c>
      <c r="H104" s="5">
        <v>1738742.5856999999</v>
      </c>
      <c r="I104" s="5">
        <v>124547.182</v>
      </c>
      <c r="J104" s="5">
        <v>29393881.408100002</v>
      </c>
      <c r="K104" s="6">
        <f t="shared" si="5"/>
        <v>135156372.94670001</v>
      </c>
      <c r="L104" s="11"/>
      <c r="M104" s="127"/>
      <c r="N104" s="127"/>
      <c r="O104" s="12">
        <v>20</v>
      </c>
      <c r="P104" s="5" t="s">
        <v>534</v>
      </c>
      <c r="Q104" s="5">
        <v>124214801.79350001</v>
      </c>
      <c r="R104" s="5">
        <v>-4284409.3099999996</v>
      </c>
      <c r="S104" s="5">
        <v>12228013.6821</v>
      </c>
      <c r="T104" s="5">
        <v>2283356.6546999998</v>
      </c>
      <c r="U104" s="5">
        <v>163558.21679999999</v>
      </c>
      <c r="V104" s="5">
        <v>34696311.2152</v>
      </c>
      <c r="W104" s="6">
        <f t="shared" si="6"/>
        <v>169301632.25230002</v>
      </c>
    </row>
    <row r="105" spans="1:23" ht="24.95" customHeight="1" x14ac:dyDescent="0.2">
      <c r="A105" s="129"/>
      <c r="B105" s="127"/>
      <c r="C105" s="1">
        <v>4</v>
      </c>
      <c r="D105" s="5" t="s">
        <v>153</v>
      </c>
      <c r="E105" s="5">
        <v>111787264.7185</v>
      </c>
      <c r="F105" s="5">
        <v>0</v>
      </c>
      <c r="G105" s="5">
        <v>11004616.058</v>
      </c>
      <c r="H105" s="5">
        <v>2054909.6494</v>
      </c>
      <c r="I105" s="5">
        <v>147194.4198</v>
      </c>
      <c r="J105" s="5">
        <v>34412358.537699997</v>
      </c>
      <c r="K105" s="6">
        <f t="shared" si="5"/>
        <v>159406343.38339999</v>
      </c>
      <c r="L105" s="11"/>
      <c r="M105" s="128"/>
      <c r="N105" s="128"/>
      <c r="O105" s="12">
        <v>21</v>
      </c>
      <c r="P105" s="5" t="s">
        <v>535</v>
      </c>
      <c r="Q105" s="5">
        <v>121539893.6023</v>
      </c>
      <c r="R105" s="5">
        <v>-4284409.3099999996</v>
      </c>
      <c r="S105" s="5">
        <v>11964689.0743</v>
      </c>
      <c r="T105" s="5">
        <v>2234185.6272999998</v>
      </c>
      <c r="U105" s="5">
        <v>160036.06640000001</v>
      </c>
      <c r="V105" s="5">
        <v>34028780.857500002</v>
      </c>
      <c r="W105" s="6">
        <f t="shared" si="6"/>
        <v>165643175.91780001</v>
      </c>
    </row>
    <row r="106" spans="1:23" ht="24.95" customHeight="1" x14ac:dyDescent="0.2">
      <c r="A106" s="129"/>
      <c r="B106" s="127"/>
      <c r="C106" s="1">
        <v>5</v>
      </c>
      <c r="D106" s="5" t="s">
        <v>154</v>
      </c>
      <c r="E106" s="5">
        <v>141806749.02180001</v>
      </c>
      <c r="F106" s="5">
        <v>0</v>
      </c>
      <c r="G106" s="5">
        <v>13959808.671800001</v>
      </c>
      <c r="H106" s="5">
        <v>2606737.5175000001</v>
      </c>
      <c r="I106" s="5">
        <v>186722.18340000001</v>
      </c>
      <c r="J106" s="5">
        <v>41986304.075999998</v>
      </c>
      <c r="K106" s="6">
        <f t="shared" si="5"/>
        <v>200546321.47050002</v>
      </c>
      <c r="L106" s="11"/>
      <c r="M106" s="1"/>
      <c r="N106" s="118" t="s">
        <v>833</v>
      </c>
      <c r="O106" s="119"/>
      <c r="P106" s="120"/>
      <c r="Q106" s="14">
        <f>SUM(Q85:Q105)</f>
        <v>2583455444.8114996</v>
      </c>
      <c r="R106" s="14">
        <f t="shared" ref="R106:V106" si="10">SUM(R85:R105)</f>
        <v>-89972595.51000002</v>
      </c>
      <c r="S106" s="14">
        <f t="shared" si="10"/>
        <v>254321772.20429999</v>
      </c>
      <c r="T106" s="14">
        <f t="shared" si="10"/>
        <v>47489913.415200002</v>
      </c>
      <c r="U106" s="14">
        <f t="shared" si="10"/>
        <v>3401731.1923000002</v>
      </c>
      <c r="V106" s="14">
        <f t="shared" si="10"/>
        <v>739832351.07489991</v>
      </c>
      <c r="W106" s="8">
        <f t="shared" si="6"/>
        <v>3538528617.188199</v>
      </c>
    </row>
    <row r="107" spans="1:23" ht="24.95" customHeight="1" x14ac:dyDescent="0.2">
      <c r="A107" s="129"/>
      <c r="B107" s="127"/>
      <c r="C107" s="1">
        <v>6</v>
      </c>
      <c r="D107" s="5" t="s">
        <v>155</v>
      </c>
      <c r="E107" s="5">
        <v>93902268.366799995</v>
      </c>
      <c r="F107" s="5">
        <v>0</v>
      </c>
      <c r="G107" s="5">
        <v>9243972.5844999999</v>
      </c>
      <c r="H107" s="5">
        <v>1726141.8629000001</v>
      </c>
      <c r="I107" s="5">
        <v>123644.5846</v>
      </c>
      <c r="J107" s="5">
        <v>29824808.252300002</v>
      </c>
      <c r="K107" s="6">
        <f t="shared" si="5"/>
        <v>134820835.65110001</v>
      </c>
      <c r="L107" s="11"/>
      <c r="M107" s="126">
        <v>23</v>
      </c>
      <c r="N107" s="126" t="s">
        <v>46</v>
      </c>
      <c r="O107" s="12">
        <v>1</v>
      </c>
      <c r="P107" s="5" t="s">
        <v>536</v>
      </c>
      <c r="Q107" s="5">
        <v>104968233.6091</v>
      </c>
      <c r="R107" s="5">
        <v>0</v>
      </c>
      <c r="S107" s="5">
        <v>10333333.694700001</v>
      </c>
      <c r="T107" s="5">
        <v>1929560.0145</v>
      </c>
      <c r="U107" s="5">
        <v>138215.5497</v>
      </c>
      <c r="V107" s="5">
        <v>32577063.334100001</v>
      </c>
      <c r="W107" s="6">
        <f t="shared" si="6"/>
        <v>149946406.20210001</v>
      </c>
    </row>
    <row r="108" spans="1:23" ht="24.95" customHeight="1" x14ac:dyDescent="0.2">
      <c r="A108" s="129"/>
      <c r="B108" s="127"/>
      <c r="C108" s="1">
        <v>7</v>
      </c>
      <c r="D108" s="5" t="s">
        <v>156</v>
      </c>
      <c r="E108" s="5">
        <v>149809042.16299999</v>
      </c>
      <c r="F108" s="5">
        <v>0</v>
      </c>
      <c r="G108" s="5">
        <v>14747574.2892</v>
      </c>
      <c r="H108" s="5">
        <v>2753838.2577999998</v>
      </c>
      <c r="I108" s="5">
        <v>197259.09830000001</v>
      </c>
      <c r="J108" s="5">
        <v>44603688.1259</v>
      </c>
      <c r="K108" s="6">
        <f t="shared" si="5"/>
        <v>212111401.93420002</v>
      </c>
      <c r="L108" s="11"/>
      <c r="M108" s="127"/>
      <c r="N108" s="127"/>
      <c r="O108" s="12">
        <v>2</v>
      </c>
      <c r="P108" s="5" t="s">
        <v>537</v>
      </c>
      <c r="Q108" s="5">
        <v>172614175.00960001</v>
      </c>
      <c r="R108" s="5">
        <v>0</v>
      </c>
      <c r="S108" s="5">
        <v>16992568.222600002</v>
      </c>
      <c r="T108" s="5">
        <v>3173049.5844000001</v>
      </c>
      <c r="U108" s="5">
        <v>227287.459</v>
      </c>
      <c r="V108" s="5">
        <v>38823095.162900001</v>
      </c>
      <c r="W108" s="6">
        <f t="shared" si="6"/>
        <v>231830175.43850002</v>
      </c>
    </row>
    <row r="109" spans="1:23" ht="24.95" customHeight="1" x14ac:dyDescent="0.2">
      <c r="A109" s="129"/>
      <c r="B109" s="127"/>
      <c r="C109" s="1">
        <v>8</v>
      </c>
      <c r="D109" s="5" t="s">
        <v>157</v>
      </c>
      <c r="E109" s="5">
        <v>151227862.0081</v>
      </c>
      <c r="F109" s="5">
        <v>0</v>
      </c>
      <c r="G109" s="5">
        <v>14887246.4396</v>
      </c>
      <c r="H109" s="5">
        <v>2779919.463</v>
      </c>
      <c r="I109" s="5">
        <v>199127.31080000001</v>
      </c>
      <c r="J109" s="5">
        <v>41901367.5524</v>
      </c>
      <c r="K109" s="6">
        <f t="shared" si="5"/>
        <v>210995522.77389997</v>
      </c>
      <c r="L109" s="11"/>
      <c r="M109" s="127"/>
      <c r="N109" s="127"/>
      <c r="O109" s="12">
        <v>3</v>
      </c>
      <c r="P109" s="5" t="s">
        <v>538</v>
      </c>
      <c r="Q109" s="5">
        <v>132297930.0052</v>
      </c>
      <c r="R109" s="5">
        <v>0</v>
      </c>
      <c r="S109" s="5">
        <v>13023736.9046</v>
      </c>
      <c r="T109" s="5">
        <v>2431943.3314</v>
      </c>
      <c r="U109" s="5">
        <v>174201.57029999999</v>
      </c>
      <c r="V109" s="5">
        <v>38221994.344899997</v>
      </c>
      <c r="W109" s="6">
        <f t="shared" si="6"/>
        <v>186149806.15640002</v>
      </c>
    </row>
    <row r="110" spans="1:23" ht="24.95" customHeight="1" x14ac:dyDescent="0.2">
      <c r="A110" s="129"/>
      <c r="B110" s="127"/>
      <c r="C110" s="1">
        <v>9</v>
      </c>
      <c r="D110" s="5" t="s">
        <v>158</v>
      </c>
      <c r="E110" s="5">
        <v>106372062.4102</v>
      </c>
      <c r="F110" s="5">
        <v>0</v>
      </c>
      <c r="G110" s="5">
        <v>10471530.089500001</v>
      </c>
      <c r="H110" s="5">
        <v>1955365.6494</v>
      </c>
      <c r="I110" s="5">
        <v>140064.02290000001</v>
      </c>
      <c r="J110" s="5">
        <v>34867284.275700003</v>
      </c>
      <c r="K110" s="6">
        <f t="shared" si="5"/>
        <v>153806306.44769999</v>
      </c>
      <c r="L110" s="11"/>
      <c r="M110" s="127"/>
      <c r="N110" s="127"/>
      <c r="O110" s="12">
        <v>4</v>
      </c>
      <c r="P110" s="5" t="s">
        <v>36</v>
      </c>
      <c r="Q110" s="5">
        <v>80566496.229300007</v>
      </c>
      <c r="R110" s="5">
        <v>0</v>
      </c>
      <c r="S110" s="5">
        <v>7931166.0444999998</v>
      </c>
      <c r="T110" s="5">
        <v>1480999.3870000001</v>
      </c>
      <c r="U110" s="5">
        <v>106084.8809</v>
      </c>
      <c r="V110" s="5">
        <v>27191606.2557</v>
      </c>
      <c r="W110" s="6">
        <f t="shared" si="6"/>
        <v>117276352.7974</v>
      </c>
    </row>
    <row r="111" spans="1:23" ht="24.95" customHeight="1" x14ac:dyDescent="0.2">
      <c r="A111" s="129"/>
      <c r="B111" s="127"/>
      <c r="C111" s="1">
        <v>10</v>
      </c>
      <c r="D111" s="5" t="s">
        <v>159</v>
      </c>
      <c r="E111" s="5">
        <v>121827055.8304</v>
      </c>
      <c r="F111" s="5">
        <v>0</v>
      </c>
      <c r="G111" s="5">
        <v>11992958.0374</v>
      </c>
      <c r="H111" s="5">
        <v>2239464.3363000001</v>
      </c>
      <c r="I111" s="5">
        <v>160414.18350000001</v>
      </c>
      <c r="J111" s="5">
        <v>40361225.381499998</v>
      </c>
      <c r="K111" s="6">
        <f t="shared" si="5"/>
        <v>176581117.76909998</v>
      </c>
      <c r="L111" s="11"/>
      <c r="M111" s="127"/>
      <c r="N111" s="127"/>
      <c r="O111" s="12">
        <v>5</v>
      </c>
      <c r="P111" s="5" t="s">
        <v>539</v>
      </c>
      <c r="Q111" s="5">
        <v>139791278.72690001</v>
      </c>
      <c r="R111" s="5">
        <v>0</v>
      </c>
      <c r="S111" s="5">
        <v>13761400.7688</v>
      </c>
      <c r="T111" s="5">
        <v>2569688.4907999998</v>
      </c>
      <c r="U111" s="5">
        <v>184068.33929999999</v>
      </c>
      <c r="V111" s="5">
        <v>38566028.642899998</v>
      </c>
      <c r="W111" s="6">
        <f t="shared" si="6"/>
        <v>194872464.96869999</v>
      </c>
    </row>
    <row r="112" spans="1:23" ht="24.95" customHeight="1" x14ac:dyDescent="0.2">
      <c r="A112" s="129"/>
      <c r="B112" s="127"/>
      <c r="C112" s="1">
        <v>11</v>
      </c>
      <c r="D112" s="5" t="s">
        <v>160</v>
      </c>
      <c r="E112" s="5">
        <v>94265923.729300007</v>
      </c>
      <c r="F112" s="5">
        <v>0</v>
      </c>
      <c r="G112" s="5">
        <v>9279771.7217999995</v>
      </c>
      <c r="H112" s="5">
        <v>1732826.6934</v>
      </c>
      <c r="I112" s="5">
        <v>124123.4231</v>
      </c>
      <c r="J112" s="5">
        <v>31926780.324200001</v>
      </c>
      <c r="K112" s="6">
        <f t="shared" si="5"/>
        <v>137329425.89179999</v>
      </c>
      <c r="L112" s="11"/>
      <c r="M112" s="127"/>
      <c r="N112" s="127"/>
      <c r="O112" s="12">
        <v>6</v>
      </c>
      <c r="P112" s="5" t="s">
        <v>540</v>
      </c>
      <c r="Q112" s="5">
        <v>120148826.1763</v>
      </c>
      <c r="R112" s="5">
        <v>0</v>
      </c>
      <c r="S112" s="5">
        <v>11827748.941</v>
      </c>
      <c r="T112" s="5">
        <v>2208614.5761000002</v>
      </c>
      <c r="U112" s="5">
        <v>158204.39660000001</v>
      </c>
      <c r="V112" s="5">
        <v>38435727.439300001</v>
      </c>
      <c r="W112" s="6">
        <f t="shared" si="6"/>
        <v>172779121.5293</v>
      </c>
    </row>
    <row r="113" spans="1:23" ht="24.95" customHeight="1" x14ac:dyDescent="0.2">
      <c r="A113" s="129"/>
      <c r="B113" s="127"/>
      <c r="C113" s="1">
        <v>12</v>
      </c>
      <c r="D113" s="5" t="s">
        <v>161</v>
      </c>
      <c r="E113" s="5">
        <v>145980605.82260001</v>
      </c>
      <c r="F113" s="5">
        <v>0</v>
      </c>
      <c r="G113" s="5">
        <v>14370693.5046</v>
      </c>
      <c r="H113" s="5">
        <v>2683462.7028999999</v>
      </c>
      <c r="I113" s="5">
        <v>192218.05480000001</v>
      </c>
      <c r="J113" s="5">
        <v>45324557.717600003</v>
      </c>
      <c r="K113" s="6">
        <f t="shared" si="5"/>
        <v>208551537.80250001</v>
      </c>
      <c r="L113" s="11"/>
      <c r="M113" s="127"/>
      <c r="N113" s="127"/>
      <c r="O113" s="12">
        <v>7</v>
      </c>
      <c r="P113" s="5" t="s">
        <v>541</v>
      </c>
      <c r="Q113" s="5">
        <v>121443696.3559</v>
      </c>
      <c r="R113" s="5">
        <v>0</v>
      </c>
      <c r="S113" s="5">
        <v>11955219.178400001</v>
      </c>
      <c r="T113" s="5">
        <v>2232417.2984000002</v>
      </c>
      <c r="U113" s="5">
        <v>159909.4</v>
      </c>
      <c r="V113" s="5">
        <v>38765317.262000002</v>
      </c>
      <c r="W113" s="6">
        <f t="shared" si="6"/>
        <v>174556559.49470001</v>
      </c>
    </row>
    <row r="114" spans="1:23" ht="24.95" customHeight="1" x14ac:dyDescent="0.2">
      <c r="A114" s="129"/>
      <c r="B114" s="127"/>
      <c r="C114" s="1">
        <v>13</v>
      </c>
      <c r="D114" s="5" t="s">
        <v>162</v>
      </c>
      <c r="E114" s="5">
        <v>120062081.57350001</v>
      </c>
      <c r="F114" s="5">
        <v>0</v>
      </c>
      <c r="G114" s="5">
        <v>11819209.5868</v>
      </c>
      <c r="H114" s="5">
        <v>2207020.0087000001</v>
      </c>
      <c r="I114" s="5">
        <v>158090.17679999999</v>
      </c>
      <c r="J114" s="5">
        <v>34163793.1932</v>
      </c>
      <c r="K114" s="6">
        <f t="shared" si="5"/>
        <v>168410194.539</v>
      </c>
      <c r="L114" s="11"/>
      <c r="M114" s="127"/>
      <c r="N114" s="127"/>
      <c r="O114" s="12">
        <v>8</v>
      </c>
      <c r="P114" s="5" t="s">
        <v>542</v>
      </c>
      <c r="Q114" s="5">
        <v>143208762.34650001</v>
      </c>
      <c r="R114" s="5">
        <v>0</v>
      </c>
      <c r="S114" s="5">
        <v>14097826.3466</v>
      </c>
      <c r="T114" s="5">
        <v>2632509.7798000001</v>
      </c>
      <c r="U114" s="5">
        <v>188568.26610000001</v>
      </c>
      <c r="V114" s="5">
        <v>50499572.591899998</v>
      </c>
      <c r="W114" s="6">
        <f t="shared" si="6"/>
        <v>210627239.33089998</v>
      </c>
    </row>
    <row r="115" spans="1:23" ht="24.95" customHeight="1" x14ac:dyDescent="0.2">
      <c r="A115" s="129"/>
      <c r="B115" s="127"/>
      <c r="C115" s="1">
        <v>14</v>
      </c>
      <c r="D115" s="5" t="s">
        <v>163</v>
      </c>
      <c r="E115" s="5">
        <v>140194759.49880001</v>
      </c>
      <c r="F115" s="5">
        <v>0</v>
      </c>
      <c r="G115" s="5">
        <v>13801120.418400001</v>
      </c>
      <c r="H115" s="5">
        <v>2577105.4048000001</v>
      </c>
      <c r="I115" s="5">
        <v>184599.61730000001</v>
      </c>
      <c r="J115" s="5">
        <v>42880808.296999998</v>
      </c>
      <c r="K115" s="6">
        <f t="shared" si="5"/>
        <v>199638393.23629999</v>
      </c>
      <c r="L115" s="11"/>
      <c r="M115" s="127"/>
      <c r="N115" s="127"/>
      <c r="O115" s="12">
        <v>9</v>
      </c>
      <c r="P115" s="5" t="s">
        <v>543</v>
      </c>
      <c r="Q115" s="5">
        <v>103530546.2538</v>
      </c>
      <c r="R115" s="5">
        <v>0</v>
      </c>
      <c r="S115" s="5">
        <v>10191804.1797</v>
      </c>
      <c r="T115" s="5">
        <v>1903131.9805999999</v>
      </c>
      <c r="U115" s="5">
        <v>136322.49369999999</v>
      </c>
      <c r="V115" s="5">
        <v>34245324.990999997</v>
      </c>
      <c r="W115" s="6">
        <f t="shared" si="6"/>
        <v>150007129.89880002</v>
      </c>
    </row>
    <row r="116" spans="1:23" ht="24.95" customHeight="1" x14ac:dyDescent="0.2">
      <c r="A116" s="129"/>
      <c r="B116" s="127"/>
      <c r="C116" s="1">
        <v>15</v>
      </c>
      <c r="D116" s="5" t="s">
        <v>164</v>
      </c>
      <c r="E116" s="5">
        <v>179656483.45860001</v>
      </c>
      <c r="F116" s="5">
        <v>0</v>
      </c>
      <c r="G116" s="5">
        <v>17685830.561900001</v>
      </c>
      <c r="H116" s="5">
        <v>3302503.5756000001</v>
      </c>
      <c r="I116" s="5">
        <v>236560.3266</v>
      </c>
      <c r="J116" s="5">
        <v>52187338.545999996</v>
      </c>
      <c r="K116" s="6">
        <f t="shared" si="5"/>
        <v>253068716.46869999</v>
      </c>
      <c r="L116" s="11"/>
      <c r="M116" s="127"/>
      <c r="N116" s="127"/>
      <c r="O116" s="12">
        <v>10</v>
      </c>
      <c r="P116" s="5" t="s">
        <v>544</v>
      </c>
      <c r="Q116" s="5">
        <v>137677724.3858</v>
      </c>
      <c r="R116" s="5">
        <v>0</v>
      </c>
      <c r="S116" s="5">
        <v>13553337.228700001</v>
      </c>
      <c r="T116" s="5">
        <v>2530836.4514000001</v>
      </c>
      <c r="U116" s="5">
        <v>181285.34419999999</v>
      </c>
      <c r="V116" s="5">
        <v>32406212.2755</v>
      </c>
      <c r="W116" s="6">
        <f t="shared" si="6"/>
        <v>186349395.68560001</v>
      </c>
    </row>
    <row r="117" spans="1:23" ht="24.95" customHeight="1" x14ac:dyDescent="0.2">
      <c r="A117" s="129"/>
      <c r="B117" s="127"/>
      <c r="C117" s="1">
        <v>16</v>
      </c>
      <c r="D117" s="5" t="s">
        <v>165</v>
      </c>
      <c r="E117" s="5">
        <v>134684897.90239999</v>
      </c>
      <c r="F117" s="5">
        <v>0</v>
      </c>
      <c r="G117" s="5">
        <v>13258715.954399999</v>
      </c>
      <c r="H117" s="5">
        <v>2475821.3472000002</v>
      </c>
      <c r="I117" s="5">
        <v>177344.579</v>
      </c>
      <c r="J117" s="5">
        <v>40663506.118199997</v>
      </c>
      <c r="K117" s="6">
        <f t="shared" si="5"/>
        <v>191260285.9012</v>
      </c>
      <c r="L117" s="11"/>
      <c r="M117" s="127"/>
      <c r="N117" s="127"/>
      <c r="O117" s="12">
        <v>11</v>
      </c>
      <c r="P117" s="5" t="s">
        <v>545</v>
      </c>
      <c r="Q117" s="5">
        <v>109141173.4976</v>
      </c>
      <c r="R117" s="5">
        <v>0</v>
      </c>
      <c r="S117" s="5">
        <v>10744128.2644</v>
      </c>
      <c r="T117" s="5">
        <v>2006268.3448999999</v>
      </c>
      <c r="U117" s="5">
        <v>143710.2138</v>
      </c>
      <c r="V117" s="5">
        <v>31249751.4778</v>
      </c>
      <c r="W117" s="6">
        <f t="shared" si="6"/>
        <v>153285031.7985</v>
      </c>
    </row>
    <row r="118" spans="1:23" ht="24.95" customHeight="1" x14ac:dyDescent="0.2">
      <c r="A118" s="129"/>
      <c r="B118" s="127"/>
      <c r="C118" s="1">
        <v>17</v>
      </c>
      <c r="D118" s="5" t="s">
        <v>166</v>
      </c>
      <c r="E118" s="5">
        <v>132472924.2772</v>
      </c>
      <c r="F118" s="5">
        <v>0</v>
      </c>
      <c r="G118" s="5">
        <v>13040963.7754</v>
      </c>
      <c r="H118" s="5">
        <v>2435160.1327</v>
      </c>
      <c r="I118" s="5">
        <v>174431.99170000001</v>
      </c>
      <c r="J118" s="5">
        <v>39608307.110299997</v>
      </c>
      <c r="K118" s="6">
        <f t="shared" si="5"/>
        <v>187731787.28729999</v>
      </c>
      <c r="L118" s="11"/>
      <c r="M118" s="127"/>
      <c r="N118" s="127"/>
      <c r="O118" s="12">
        <v>12</v>
      </c>
      <c r="P118" s="5" t="s">
        <v>546</v>
      </c>
      <c r="Q118" s="5">
        <v>96942773.089599997</v>
      </c>
      <c r="R118" s="5">
        <v>0</v>
      </c>
      <c r="S118" s="5">
        <v>9543287.4231000002</v>
      </c>
      <c r="T118" s="5">
        <v>1782033.4039</v>
      </c>
      <c r="U118" s="5">
        <v>127648.1295</v>
      </c>
      <c r="V118" s="5">
        <v>29811472.9498</v>
      </c>
      <c r="W118" s="6">
        <f t="shared" si="6"/>
        <v>138207214.99589998</v>
      </c>
    </row>
    <row r="119" spans="1:23" ht="24.95" customHeight="1" x14ac:dyDescent="0.2">
      <c r="A119" s="129"/>
      <c r="B119" s="127"/>
      <c r="C119" s="1">
        <v>18</v>
      </c>
      <c r="D119" s="5" t="s">
        <v>167</v>
      </c>
      <c r="E119" s="5">
        <v>186297960.81650001</v>
      </c>
      <c r="F119" s="5">
        <v>0</v>
      </c>
      <c r="G119" s="5">
        <v>18339634.092799999</v>
      </c>
      <c r="H119" s="5">
        <v>3424589.3601000002</v>
      </c>
      <c r="I119" s="5">
        <v>245305.4051</v>
      </c>
      <c r="J119" s="5">
        <v>49419716.907399997</v>
      </c>
      <c r="K119" s="6">
        <f t="shared" si="5"/>
        <v>257727206.5819</v>
      </c>
      <c r="L119" s="11"/>
      <c r="M119" s="127"/>
      <c r="N119" s="127"/>
      <c r="O119" s="12">
        <v>13</v>
      </c>
      <c r="P119" s="5" t="s">
        <v>547</v>
      </c>
      <c r="Q119" s="5">
        <v>81113650.142100006</v>
      </c>
      <c r="R119" s="5">
        <v>0</v>
      </c>
      <c r="S119" s="5">
        <v>7985029.2350000003</v>
      </c>
      <c r="T119" s="5">
        <v>1491057.3472</v>
      </c>
      <c r="U119" s="5">
        <v>106805.33869999999</v>
      </c>
      <c r="V119" s="5">
        <v>27399922.6719</v>
      </c>
      <c r="W119" s="6">
        <f t="shared" si="6"/>
        <v>118096464.73490001</v>
      </c>
    </row>
    <row r="120" spans="1:23" ht="24.95" customHeight="1" x14ac:dyDescent="0.2">
      <c r="A120" s="129"/>
      <c r="B120" s="127"/>
      <c r="C120" s="1">
        <v>19</v>
      </c>
      <c r="D120" s="5" t="s">
        <v>168</v>
      </c>
      <c r="E120" s="5">
        <v>103685618.4364</v>
      </c>
      <c r="F120" s="5">
        <v>0</v>
      </c>
      <c r="G120" s="5">
        <v>10207069.8706</v>
      </c>
      <c r="H120" s="5">
        <v>1905982.5676</v>
      </c>
      <c r="I120" s="5">
        <v>136526.68299999999</v>
      </c>
      <c r="J120" s="5">
        <v>31688822.641199999</v>
      </c>
      <c r="K120" s="6">
        <f t="shared" si="5"/>
        <v>147624020.1988</v>
      </c>
      <c r="L120" s="11"/>
      <c r="M120" s="127"/>
      <c r="N120" s="127"/>
      <c r="O120" s="12">
        <v>14</v>
      </c>
      <c r="P120" s="5" t="s">
        <v>548</v>
      </c>
      <c r="Q120" s="5">
        <v>80769689.234099999</v>
      </c>
      <c r="R120" s="5">
        <v>0</v>
      </c>
      <c r="S120" s="5">
        <v>7951168.8687000005</v>
      </c>
      <c r="T120" s="5">
        <v>1484734.5464999999</v>
      </c>
      <c r="U120" s="5">
        <v>106352.4327</v>
      </c>
      <c r="V120" s="5">
        <v>27559338.5209</v>
      </c>
      <c r="W120" s="6">
        <f t="shared" si="6"/>
        <v>117871283.60289998</v>
      </c>
    </row>
    <row r="121" spans="1:23" ht="24.95" customHeight="1" x14ac:dyDescent="0.2">
      <c r="A121" s="129"/>
      <c r="B121" s="128"/>
      <c r="C121" s="1">
        <v>20</v>
      </c>
      <c r="D121" s="5" t="s">
        <v>169</v>
      </c>
      <c r="E121" s="5">
        <v>116021172.296</v>
      </c>
      <c r="F121" s="5">
        <v>0</v>
      </c>
      <c r="G121" s="5">
        <v>11421412.4384</v>
      </c>
      <c r="H121" s="5">
        <v>2132738.7077000001</v>
      </c>
      <c r="I121" s="5">
        <v>152769.36230000001</v>
      </c>
      <c r="J121" s="5">
        <v>37461873.138099998</v>
      </c>
      <c r="K121" s="6">
        <f t="shared" si="5"/>
        <v>167189965.9425</v>
      </c>
      <c r="L121" s="11"/>
      <c r="M121" s="127"/>
      <c r="N121" s="127"/>
      <c r="O121" s="12">
        <v>15</v>
      </c>
      <c r="P121" s="5" t="s">
        <v>549</v>
      </c>
      <c r="Q121" s="5">
        <v>92225548.538599998</v>
      </c>
      <c r="R121" s="5">
        <v>0</v>
      </c>
      <c r="S121" s="5">
        <v>9078912.1190000009</v>
      </c>
      <c r="T121" s="5">
        <v>1695319.8568</v>
      </c>
      <c r="U121" s="5">
        <v>121436.78569999999</v>
      </c>
      <c r="V121" s="5">
        <v>30155958.637600001</v>
      </c>
      <c r="W121" s="6">
        <f t="shared" si="6"/>
        <v>133277175.9377</v>
      </c>
    </row>
    <row r="122" spans="1:23" ht="24.95" customHeight="1" x14ac:dyDescent="0.2">
      <c r="A122" s="1"/>
      <c r="B122" s="118" t="s">
        <v>816</v>
      </c>
      <c r="C122" s="119"/>
      <c r="D122" s="120"/>
      <c r="E122" s="14">
        <f>SUM(E102:E121)</f>
        <v>2720014273.3330002</v>
      </c>
      <c r="F122" s="14">
        <f t="shared" ref="F122:K122" si="11">SUM(F102:F121)</f>
        <v>0</v>
      </c>
      <c r="G122" s="14">
        <f t="shared" si="11"/>
        <v>267764962.54419997</v>
      </c>
      <c r="H122" s="14">
        <f t="shared" si="11"/>
        <v>50000181.960999995</v>
      </c>
      <c r="I122" s="14">
        <f t="shared" si="11"/>
        <v>3581543.2450000006</v>
      </c>
      <c r="J122" s="14">
        <f t="shared" si="11"/>
        <v>810726164.39669979</v>
      </c>
      <c r="K122" s="14">
        <f t="shared" si="11"/>
        <v>3852087125.4798999</v>
      </c>
      <c r="L122" s="11"/>
      <c r="M122" s="128"/>
      <c r="N122" s="128"/>
      <c r="O122" s="12">
        <v>16</v>
      </c>
      <c r="P122" s="5" t="s">
        <v>550</v>
      </c>
      <c r="Q122" s="5">
        <v>111624827.4381</v>
      </c>
      <c r="R122" s="5">
        <v>0</v>
      </c>
      <c r="S122" s="5">
        <v>10988625.328600001</v>
      </c>
      <c r="T122" s="5">
        <v>2051923.6747999999</v>
      </c>
      <c r="U122" s="5">
        <v>146980.53260000001</v>
      </c>
      <c r="V122" s="5">
        <v>31514943.015099999</v>
      </c>
      <c r="W122" s="6">
        <f t="shared" si="6"/>
        <v>156327299.9892</v>
      </c>
    </row>
    <row r="123" spans="1:23" ht="24.95" customHeight="1" x14ac:dyDescent="0.2">
      <c r="A123" s="129">
        <v>6</v>
      </c>
      <c r="B123" s="126" t="s">
        <v>29</v>
      </c>
      <c r="C123" s="1">
        <v>1</v>
      </c>
      <c r="D123" s="5" t="s">
        <v>170</v>
      </c>
      <c r="E123" s="5">
        <v>131750656.3071</v>
      </c>
      <c r="F123" s="5">
        <v>0</v>
      </c>
      <c r="G123" s="5">
        <v>12969861.9221</v>
      </c>
      <c r="H123" s="5">
        <v>2421883.1693000002</v>
      </c>
      <c r="I123" s="5">
        <v>173480.95480000001</v>
      </c>
      <c r="J123" s="5">
        <v>37943360.384099998</v>
      </c>
      <c r="K123" s="6">
        <f t="shared" si="5"/>
        <v>185259242.7374</v>
      </c>
      <c r="L123" s="11"/>
      <c r="M123" s="1"/>
      <c r="N123" s="118" t="s">
        <v>834</v>
      </c>
      <c r="O123" s="119"/>
      <c r="P123" s="120"/>
      <c r="Q123" s="14">
        <f>SUM(Q107:Q122)</f>
        <v>1828065331.0385005</v>
      </c>
      <c r="R123" s="14">
        <f t="shared" ref="R123:V123" si="12">SUM(R107:R122)</f>
        <v>0</v>
      </c>
      <c r="S123" s="14">
        <f t="shared" si="12"/>
        <v>179959292.74839997</v>
      </c>
      <c r="T123" s="14">
        <f t="shared" si="12"/>
        <v>33604088.068500005</v>
      </c>
      <c r="U123" s="14">
        <f t="shared" si="12"/>
        <v>2407081.1327999998</v>
      </c>
      <c r="V123" s="14">
        <f t="shared" si="12"/>
        <v>547423329.5733</v>
      </c>
      <c r="W123" s="8">
        <f t="shared" si="6"/>
        <v>2591459122.5615005</v>
      </c>
    </row>
    <row r="124" spans="1:23" ht="24.95" customHeight="1" x14ac:dyDescent="0.2">
      <c r="A124" s="129"/>
      <c r="B124" s="127"/>
      <c r="C124" s="1">
        <v>2</v>
      </c>
      <c r="D124" s="5" t="s">
        <v>171</v>
      </c>
      <c r="E124" s="5">
        <v>151250436.53080001</v>
      </c>
      <c r="F124" s="5">
        <v>0</v>
      </c>
      <c r="G124" s="5">
        <v>14889468.731699999</v>
      </c>
      <c r="H124" s="5">
        <v>2780334.4350999999</v>
      </c>
      <c r="I124" s="5">
        <v>199157.0355</v>
      </c>
      <c r="J124" s="5">
        <v>44353698.118699998</v>
      </c>
      <c r="K124" s="6">
        <f t="shared" si="5"/>
        <v>213473094.85179999</v>
      </c>
      <c r="L124" s="11"/>
      <c r="M124" s="126">
        <v>24</v>
      </c>
      <c r="N124" s="126" t="s">
        <v>47</v>
      </c>
      <c r="O124" s="12">
        <v>1</v>
      </c>
      <c r="P124" s="5" t="s">
        <v>551</v>
      </c>
      <c r="Q124" s="5">
        <v>156644501.5413</v>
      </c>
      <c r="R124" s="5">
        <v>0</v>
      </c>
      <c r="S124" s="5">
        <v>15420473.892100001</v>
      </c>
      <c r="T124" s="5">
        <v>2879489.8824999998</v>
      </c>
      <c r="U124" s="5">
        <v>206259.60010000001</v>
      </c>
      <c r="V124" s="5">
        <v>270258238.0226</v>
      </c>
      <c r="W124" s="6">
        <f t="shared" si="6"/>
        <v>445408962.9386</v>
      </c>
    </row>
    <row r="125" spans="1:23" ht="24.95" customHeight="1" x14ac:dyDescent="0.2">
      <c r="A125" s="129"/>
      <c r="B125" s="127"/>
      <c r="C125" s="1">
        <v>3</v>
      </c>
      <c r="D125" s="5" t="s">
        <v>172</v>
      </c>
      <c r="E125" s="5">
        <v>100657326.1693</v>
      </c>
      <c r="F125" s="5">
        <v>0</v>
      </c>
      <c r="G125" s="5">
        <v>9908957.2565000001</v>
      </c>
      <c r="H125" s="5">
        <v>1850315.5199</v>
      </c>
      <c r="I125" s="5">
        <v>132539.2187</v>
      </c>
      <c r="J125" s="5">
        <v>29836624.358600002</v>
      </c>
      <c r="K125" s="6">
        <f t="shared" si="5"/>
        <v>142385762.523</v>
      </c>
      <c r="L125" s="11"/>
      <c r="M125" s="127"/>
      <c r="N125" s="127"/>
      <c r="O125" s="12">
        <v>2</v>
      </c>
      <c r="P125" s="5" t="s">
        <v>552</v>
      </c>
      <c r="Q125" s="5">
        <v>201345803.19350001</v>
      </c>
      <c r="R125" s="5">
        <v>0</v>
      </c>
      <c r="S125" s="5">
        <v>19820981.080499999</v>
      </c>
      <c r="T125" s="5">
        <v>3701203.6647999999</v>
      </c>
      <c r="U125" s="5">
        <v>265119.45490000001</v>
      </c>
      <c r="V125" s="5">
        <v>287122614.23860002</v>
      </c>
      <c r="W125" s="6">
        <f t="shared" si="6"/>
        <v>512255721.63230002</v>
      </c>
    </row>
    <row r="126" spans="1:23" ht="24.95" customHeight="1" x14ac:dyDescent="0.2">
      <c r="A126" s="129"/>
      <c r="B126" s="127"/>
      <c r="C126" s="1">
        <v>4</v>
      </c>
      <c r="D126" s="5" t="s">
        <v>173</v>
      </c>
      <c r="E126" s="5">
        <v>124115030.59540001</v>
      </c>
      <c r="F126" s="5">
        <v>0</v>
      </c>
      <c r="G126" s="5">
        <v>12218191.9574</v>
      </c>
      <c r="H126" s="5">
        <v>2281522.6283</v>
      </c>
      <c r="I126" s="5">
        <v>163426.8444</v>
      </c>
      <c r="J126" s="5">
        <v>33871974.393100001</v>
      </c>
      <c r="K126" s="6">
        <f t="shared" si="5"/>
        <v>172650146.41859999</v>
      </c>
      <c r="L126" s="11"/>
      <c r="M126" s="127"/>
      <c r="N126" s="127"/>
      <c r="O126" s="12">
        <v>3</v>
      </c>
      <c r="P126" s="5" t="s">
        <v>553</v>
      </c>
      <c r="Q126" s="5">
        <v>324708503.43129998</v>
      </c>
      <c r="R126" s="5">
        <v>0</v>
      </c>
      <c r="S126" s="5">
        <v>31965111.7685</v>
      </c>
      <c r="T126" s="5">
        <v>5968896.7132000001</v>
      </c>
      <c r="U126" s="5">
        <v>427555.67810000002</v>
      </c>
      <c r="V126" s="5">
        <v>331780793.89639997</v>
      </c>
      <c r="W126" s="6">
        <f t="shared" si="6"/>
        <v>694850861.48749995</v>
      </c>
    </row>
    <row r="127" spans="1:23" ht="24.95" customHeight="1" x14ac:dyDescent="0.2">
      <c r="A127" s="129"/>
      <c r="B127" s="127"/>
      <c r="C127" s="1">
        <v>5</v>
      </c>
      <c r="D127" s="5" t="s">
        <v>174</v>
      </c>
      <c r="E127" s="5">
        <v>130434076.2984</v>
      </c>
      <c r="F127" s="5">
        <v>0</v>
      </c>
      <c r="G127" s="5">
        <v>12840254.5152</v>
      </c>
      <c r="H127" s="5">
        <v>2397681.3698</v>
      </c>
      <c r="I127" s="5">
        <v>171747.3653</v>
      </c>
      <c r="J127" s="5">
        <v>37557948.683200002</v>
      </c>
      <c r="K127" s="6">
        <f t="shared" si="5"/>
        <v>183401708.23190001</v>
      </c>
      <c r="L127" s="11"/>
      <c r="M127" s="127"/>
      <c r="N127" s="127"/>
      <c r="O127" s="12">
        <v>4</v>
      </c>
      <c r="P127" s="5" t="s">
        <v>554</v>
      </c>
      <c r="Q127" s="5">
        <v>126910209.8563</v>
      </c>
      <c r="R127" s="5">
        <v>0</v>
      </c>
      <c r="S127" s="5">
        <v>12493356.348099999</v>
      </c>
      <c r="T127" s="5">
        <v>2332904.5173999998</v>
      </c>
      <c r="U127" s="5">
        <v>167107.3602</v>
      </c>
      <c r="V127" s="5">
        <v>259592422.46959999</v>
      </c>
      <c r="W127" s="6">
        <f t="shared" si="6"/>
        <v>401496000.55159998</v>
      </c>
    </row>
    <row r="128" spans="1:23" ht="24.95" customHeight="1" x14ac:dyDescent="0.2">
      <c r="A128" s="129"/>
      <c r="B128" s="127"/>
      <c r="C128" s="1">
        <v>6</v>
      </c>
      <c r="D128" s="5" t="s">
        <v>175</v>
      </c>
      <c r="E128" s="5">
        <v>128236944.8466</v>
      </c>
      <c r="F128" s="5">
        <v>0</v>
      </c>
      <c r="G128" s="5">
        <v>12623963.4366</v>
      </c>
      <c r="H128" s="5">
        <v>2357292.9890000001</v>
      </c>
      <c r="I128" s="5">
        <v>168854.3211</v>
      </c>
      <c r="J128" s="5">
        <v>38101121.137000002</v>
      </c>
      <c r="K128" s="6">
        <f t="shared" si="5"/>
        <v>181488176.73029998</v>
      </c>
      <c r="L128" s="11"/>
      <c r="M128" s="127"/>
      <c r="N128" s="127"/>
      <c r="O128" s="12">
        <v>5</v>
      </c>
      <c r="P128" s="5" t="s">
        <v>555</v>
      </c>
      <c r="Q128" s="5">
        <v>106699259.60259999</v>
      </c>
      <c r="R128" s="5">
        <v>0</v>
      </c>
      <c r="S128" s="5">
        <v>10503740.194</v>
      </c>
      <c r="T128" s="5">
        <v>1961380.294</v>
      </c>
      <c r="U128" s="5">
        <v>140494.85560000001</v>
      </c>
      <c r="V128" s="5">
        <v>252008772.04949999</v>
      </c>
      <c r="W128" s="6">
        <f t="shared" si="6"/>
        <v>371313646.9957</v>
      </c>
    </row>
    <row r="129" spans="1:23" ht="24.95" customHeight="1" x14ac:dyDescent="0.2">
      <c r="A129" s="129"/>
      <c r="B129" s="127"/>
      <c r="C129" s="1">
        <v>7</v>
      </c>
      <c r="D129" s="5" t="s">
        <v>176</v>
      </c>
      <c r="E129" s="5">
        <v>177168111.0176</v>
      </c>
      <c r="F129" s="5">
        <v>0</v>
      </c>
      <c r="G129" s="5">
        <v>17440868.996800002</v>
      </c>
      <c r="H129" s="5">
        <v>3256761.5087000001</v>
      </c>
      <c r="I129" s="5">
        <v>233283.7947</v>
      </c>
      <c r="J129" s="5">
        <v>48051784.703000002</v>
      </c>
      <c r="K129" s="6">
        <f t="shared" si="5"/>
        <v>246150810.02080002</v>
      </c>
      <c r="L129" s="11"/>
      <c r="M129" s="127"/>
      <c r="N129" s="127"/>
      <c r="O129" s="12">
        <v>6</v>
      </c>
      <c r="P129" s="5" t="s">
        <v>556</v>
      </c>
      <c r="Q129" s="5">
        <v>119285835.7387</v>
      </c>
      <c r="R129" s="5">
        <v>0</v>
      </c>
      <c r="S129" s="5">
        <v>11742794.018300001</v>
      </c>
      <c r="T129" s="5">
        <v>2192750.8067999999</v>
      </c>
      <c r="U129" s="5">
        <v>157068.06520000001</v>
      </c>
      <c r="V129" s="5">
        <v>253794094.14109999</v>
      </c>
      <c r="W129" s="6">
        <f t="shared" si="6"/>
        <v>387172542.7701</v>
      </c>
    </row>
    <row r="130" spans="1:23" ht="24.95" customHeight="1" x14ac:dyDescent="0.2">
      <c r="A130" s="129"/>
      <c r="B130" s="128"/>
      <c r="C130" s="1">
        <v>8</v>
      </c>
      <c r="D130" s="5" t="s">
        <v>177</v>
      </c>
      <c r="E130" s="5">
        <v>163532789.0695</v>
      </c>
      <c r="F130" s="5">
        <v>0</v>
      </c>
      <c r="G130" s="5">
        <v>16098574.029300001</v>
      </c>
      <c r="H130" s="5">
        <v>3006112.6113</v>
      </c>
      <c r="I130" s="5">
        <v>215329.66269999999</v>
      </c>
      <c r="J130" s="5">
        <v>50604469.541000001</v>
      </c>
      <c r="K130" s="6">
        <f t="shared" si="5"/>
        <v>233457274.9138</v>
      </c>
      <c r="L130" s="11"/>
      <c r="M130" s="127"/>
      <c r="N130" s="127"/>
      <c r="O130" s="12">
        <v>7</v>
      </c>
      <c r="P130" s="5" t="s">
        <v>557</v>
      </c>
      <c r="Q130" s="5">
        <v>109522621.4333</v>
      </c>
      <c r="R130" s="5">
        <v>0</v>
      </c>
      <c r="S130" s="5">
        <v>10781678.946799999</v>
      </c>
      <c r="T130" s="5">
        <v>2013280.2442000001</v>
      </c>
      <c r="U130" s="5">
        <v>144212.4804</v>
      </c>
      <c r="V130" s="5">
        <v>249303968.83180001</v>
      </c>
      <c r="W130" s="6">
        <f t="shared" si="6"/>
        <v>371765761.93650001</v>
      </c>
    </row>
    <row r="131" spans="1:23" ht="24.95" customHeight="1" x14ac:dyDescent="0.2">
      <c r="A131" s="1"/>
      <c r="B131" s="118" t="s">
        <v>817</v>
      </c>
      <c r="C131" s="119"/>
      <c r="D131" s="120"/>
      <c r="E131" s="14">
        <f>SUM(E123:E130)</f>
        <v>1107145370.8347001</v>
      </c>
      <c r="F131" s="14">
        <f t="shared" ref="F131:K131" si="13">SUM(F123:F130)</f>
        <v>0</v>
      </c>
      <c r="G131" s="14">
        <f t="shared" si="13"/>
        <v>108990140.84560001</v>
      </c>
      <c r="H131" s="14">
        <f t="shared" si="13"/>
        <v>20351904.231399998</v>
      </c>
      <c r="I131" s="14">
        <f t="shared" si="13"/>
        <v>1457819.1972000001</v>
      </c>
      <c r="J131" s="14">
        <f t="shared" si="13"/>
        <v>320320981.31870002</v>
      </c>
      <c r="K131" s="14">
        <f t="shared" si="13"/>
        <v>1558266216.4276001</v>
      </c>
      <c r="L131" s="11"/>
      <c r="M131" s="127"/>
      <c r="N131" s="127"/>
      <c r="O131" s="12">
        <v>8</v>
      </c>
      <c r="P131" s="5" t="s">
        <v>558</v>
      </c>
      <c r="Q131" s="5">
        <v>132127391.22660001</v>
      </c>
      <c r="R131" s="5">
        <v>0</v>
      </c>
      <c r="S131" s="5">
        <v>13006948.6435</v>
      </c>
      <c r="T131" s="5">
        <v>2428808.4323999998</v>
      </c>
      <c r="U131" s="5">
        <v>173977.01560000001</v>
      </c>
      <c r="V131" s="5">
        <v>257306809.9601</v>
      </c>
      <c r="W131" s="6">
        <f t="shared" si="6"/>
        <v>405043935.27820003</v>
      </c>
    </row>
    <row r="132" spans="1:23" ht="24.95" customHeight="1" x14ac:dyDescent="0.2">
      <c r="A132" s="129">
        <v>7</v>
      </c>
      <c r="B132" s="126" t="s">
        <v>30</v>
      </c>
      <c r="C132" s="1">
        <v>1</v>
      </c>
      <c r="D132" s="5" t="s">
        <v>178</v>
      </c>
      <c r="E132" s="5">
        <v>130305948.61210001</v>
      </c>
      <c r="F132" s="5">
        <v>-6066891.2400000002</v>
      </c>
      <c r="G132" s="5">
        <v>12827641.307399999</v>
      </c>
      <c r="H132" s="5">
        <v>2395326.0852999999</v>
      </c>
      <c r="I132" s="5">
        <v>171578.65479999999</v>
      </c>
      <c r="J132" s="5">
        <v>36405380.920199998</v>
      </c>
      <c r="K132" s="6">
        <f t="shared" si="5"/>
        <v>176038984.3398</v>
      </c>
      <c r="L132" s="11"/>
      <c r="M132" s="127"/>
      <c r="N132" s="127"/>
      <c r="O132" s="12">
        <v>9</v>
      </c>
      <c r="P132" s="5" t="s">
        <v>559</v>
      </c>
      <c r="Q132" s="5">
        <v>88226291.397400007</v>
      </c>
      <c r="R132" s="5">
        <v>0</v>
      </c>
      <c r="S132" s="5">
        <v>8685215.3104999997</v>
      </c>
      <c r="T132" s="5">
        <v>1621804.2187999999</v>
      </c>
      <c r="U132" s="5">
        <v>116170.8161</v>
      </c>
      <c r="V132" s="5">
        <v>244494560.4348</v>
      </c>
      <c r="W132" s="6">
        <f t="shared" si="6"/>
        <v>343144042.17760003</v>
      </c>
    </row>
    <row r="133" spans="1:23" ht="24.95" customHeight="1" x14ac:dyDescent="0.2">
      <c r="A133" s="129"/>
      <c r="B133" s="127"/>
      <c r="C133" s="1">
        <v>2</v>
      </c>
      <c r="D133" s="5" t="s">
        <v>179</v>
      </c>
      <c r="E133" s="5">
        <v>114975283.3396</v>
      </c>
      <c r="F133" s="5">
        <v>-6066891.2400000002</v>
      </c>
      <c r="G133" s="5">
        <v>11318452.531199999</v>
      </c>
      <c r="H133" s="5">
        <v>2113512.8385999999</v>
      </c>
      <c r="I133" s="5">
        <v>151392.20170000001</v>
      </c>
      <c r="J133" s="5">
        <v>31638779.327399999</v>
      </c>
      <c r="K133" s="6">
        <f t="shared" si="5"/>
        <v>154130528.99849999</v>
      </c>
      <c r="L133" s="11"/>
      <c r="M133" s="127"/>
      <c r="N133" s="127"/>
      <c r="O133" s="12">
        <v>10</v>
      </c>
      <c r="P133" s="5" t="s">
        <v>560</v>
      </c>
      <c r="Q133" s="5">
        <v>150434709.68270001</v>
      </c>
      <c r="R133" s="5">
        <v>0</v>
      </c>
      <c r="S133" s="5">
        <v>14809166.554199999</v>
      </c>
      <c r="T133" s="5">
        <v>2765339.4803999998</v>
      </c>
      <c r="U133" s="5">
        <v>198082.93789999999</v>
      </c>
      <c r="V133" s="5">
        <v>267846236.3549</v>
      </c>
      <c r="W133" s="6">
        <f t="shared" si="6"/>
        <v>436053535.01010001</v>
      </c>
    </row>
    <row r="134" spans="1:23" ht="24.95" customHeight="1" x14ac:dyDescent="0.2">
      <c r="A134" s="129"/>
      <c r="B134" s="127"/>
      <c r="C134" s="1">
        <v>3</v>
      </c>
      <c r="D134" s="5" t="s">
        <v>180</v>
      </c>
      <c r="E134" s="5">
        <v>111330257.23899999</v>
      </c>
      <c r="F134" s="5">
        <v>-6066891.2400000002</v>
      </c>
      <c r="G134" s="5">
        <v>10959627.1063</v>
      </c>
      <c r="H134" s="5">
        <v>2046508.7901999999</v>
      </c>
      <c r="I134" s="5">
        <v>146592.6612</v>
      </c>
      <c r="J134" s="5">
        <v>30227584.190499999</v>
      </c>
      <c r="K134" s="6">
        <f t="shared" si="5"/>
        <v>148643678.74719998</v>
      </c>
      <c r="L134" s="11"/>
      <c r="M134" s="127"/>
      <c r="N134" s="127"/>
      <c r="O134" s="12">
        <v>11</v>
      </c>
      <c r="P134" s="5" t="s">
        <v>561</v>
      </c>
      <c r="Q134" s="5">
        <v>130043364.52850001</v>
      </c>
      <c r="R134" s="5">
        <v>0</v>
      </c>
      <c r="S134" s="5">
        <v>12801791.877900001</v>
      </c>
      <c r="T134" s="5">
        <v>2390499.1797000002</v>
      </c>
      <c r="U134" s="5">
        <v>171232.90059999999</v>
      </c>
      <c r="V134" s="5">
        <v>259218521.20989999</v>
      </c>
      <c r="W134" s="6">
        <f t="shared" si="6"/>
        <v>404625409.69659996</v>
      </c>
    </row>
    <row r="135" spans="1:23" ht="24.95" customHeight="1" x14ac:dyDescent="0.2">
      <c r="A135" s="129"/>
      <c r="B135" s="127"/>
      <c r="C135" s="1">
        <v>4</v>
      </c>
      <c r="D135" s="5" t="s">
        <v>181</v>
      </c>
      <c r="E135" s="5">
        <v>131980564.7377</v>
      </c>
      <c r="F135" s="5">
        <v>-6066891.2400000002</v>
      </c>
      <c r="G135" s="5">
        <v>12992494.679199999</v>
      </c>
      <c r="H135" s="5">
        <v>2426109.4204000002</v>
      </c>
      <c r="I135" s="5">
        <v>173783.68369999999</v>
      </c>
      <c r="J135" s="5">
        <v>38274059.670900002</v>
      </c>
      <c r="K135" s="6">
        <f t="shared" si="5"/>
        <v>179780120.95190001</v>
      </c>
      <c r="L135" s="11"/>
      <c r="M135" s="127"/>
      <c r="N135" s="127"/>
      <c r="O135" s="12">
        <v>12</v>
      </c>
      <c r="P135" s="5" t="s">
        <v>562</v>
      </c>
      <c r="Q135" s="5">
        <v>178803176.1758</v>
      </c>
      <c r="R135" s="5">
        <v>0</v>
      </c>
      <c r="S135" s="5">
        <v>17601828.873100001</v>
      </c>
      <c r="T135" s="5">
        <v>3286817.8051999998</v>
      </c>
      <c r="U135" s="5">
        <v>235436.74540000001</v>
      </c>
      <c r="V135" s="5">
        <v>275951768.67409998</v>
      </c>
      <c r="W135" s="6">
        <f t="shared" si="6"/>
        <v>475879028.27359998</v>
      </c>
    </row>
    <row r="136" spans="1:23" ht="24.95" customHeight="1" x14ac:dyDescent="0.2">
      <c r="A136" s="129"/>
      <c r="B136" s="127"/>
      <c r="C136" s="1">
        <v>5</v>
      </c>
      <c r="D136" s="5" t="s">
        <v>182</v>
      </c>
      <c r="E136" s="5">
        <v>171290224.2753</v>
      </c>
      <c r="F136" s="5">
        <v>-6066891.2400000002</v>
      </c>
      <c r="G136" s="5">
        <v>16862235.223200001</v>
      </c>
      <c r="H136" s="5">
        <v>3148712.2938999999</v>
      </c>
      <c r="I136" s="5">
        <v>225544.16409999999</v>
      </c>
      <c r="J136" s="5">
        <v>49951138.953000002</v>
      </c>
      <c r="K136" s="6">
        <f t="shared" si="5"/>
        <v>235410963.66949999</v>
      </c>
      <c r="L136" s="11"/>
      <c r="M136" s="127"/>
      <c r="N136" s="127"/>
      <c r="O136" s="12">
        <v>13</v>
      </c>
      <c r="P136" s="5" t="s">
        <v>563</v>
      </c>
      <c r="Q136" s="5">
        <v>193453483.3319</v>
      </c>
      <c r="R136" s="5">
        <v>0</v>
      </c>
      <c r="S136" s="5">
        <v>19044041.506099999</v>
      </c>
      <c r="T136" s="5">
        <v>3556124.4889000002</v>
      </c>
      <c r="U136" s="5">
        <v>254727.34580000001</v>
      </c>
      <c r="V136" s="5">
        <v>285714879.7572</v>
      </c>
      <c r="W136" s="6">
        <f t="shared" si="6"/>
        <v>502023256.42990005</v>
      </c>
    </row>
    <row r="137" spans="1:23" ht="24.95" customHeight="1" x14ac:dyDescent="0.2">
      <c r="A137" s="129"/>
      <c r="B137" s="127"/>
      <c r="C137" s="1">
        <v>6</v>
      </c>
      <c r="D137" s="5" t="s">
        <v>183</v>
      </c>
      <c r="E137" s="5">
        <v>139946260.11739999</v>
      </c>
      <c r="F137" s="5">
        <v>-6066891.2400000002</v>
      </c>
      <c r="G137" s="5">
        <v>13776657.522</v>
      </c>
      <c r="H137" s="5">
        <v>2572537.4087999999</v>
      </c>
      <c r="I137" s="5">
        <v>184272.40900000001</v>
      </c>
      <c r="J137" s="5">
        <v>37362101.708999999</v>
      </c>
      <c r="K137" s="6">
        <f t="shared" ref="K137:K200" si="14">E137+F137+G137+H137+I137+J137</f>
        <v>187774937.9262</v>
      </c>
      <c r="L137" s="11"/>
      <c r="M137" s="127"/>
      <c r="N137" s="127"/>
      <c r="O137" s="12">
        <v>14</v>
      </c>
      <c r="P137" s="5" t="s">
        <v>564</v>
      </c>
      <c r="Q137" s="5">
        <v>104139001.2394</v>
      </c>
      <c r="R137" s="5">
        <v>0</v>
      </c>
      <c r="S137" s="5">
        <v>10251702.0001</v>
      </c>
      <c r="T137" s="5">
        <v>1914316.7969</v>
      </c>
      <c r="U137" s="5">
        <v>137123.66880000001</v>
      </c>
      <c r="V137" s="5">
        <v>251412561.28819999</v>
      </c>
      <c r="W137" s="6">
        <f t="shared" ref="W137:W200" si="15">Q137+R137+S137+T137+U137+V137</f>
        <v>367854704.99339998</v>
      </c>
    </row>
    <row r="138" spans="1:23" ht="24.95" customHeight="1" x14ac:dyDescent="0.2">
      <c r="A138" s="129"/>
      <c r="B138" s="127"/>
      <c r="C138" s="1">
        <v>7</v>
      </c>
      <c r="D138" s="5" t="s">
        <v>184</v>
      </c>
      <c r="E138" s="5">
        <v>132752091.48999999</v>
      </c>
      <c r="F138" s="5">
        <v>-6066891.2400000002</v>
      </c>
      <c r="G138" s="5">
        <v>13068445.6894</v>
      </c>
      <c r="H138" s="5">
        <v>2440291.8747</v>
      </c>
      <c r="I138" s="5">
        <v>174799.5815</v>
      </c>
      <c r="J138" s="5">
        <v>35259226.8574</v>
      </c>
      <c r="K138" s="6">
        <f t="shared" si="14"/>
        <v>177627964.25299999</v>
      </c>
      <c r="L138" s="11"/>
      <c r="M138" s="127"/>
      <c r="N138" s="127"/>
      <c r="O138" s="12">
        <v>15</v>
      </c>
      <c r="P138" s="5" t="s">
        <v>565</v>
      </c>
      <c r="Q138" s="5">
        <v>125660429.94589999</v>
      </c>
      <c r="R138" s="5">
        <v>0</v>
      </c>
      <c r="S138" s="5">
        <v>12370324.9088</v>
      </c>
      <c r="T138" s="5">
        <v>2309930.6589000002</v>
      </c>
      <c r="U138" s="5">
        <v>165461.72880000001</v>
      </c>
      <c r="V138" s="5">
        <v>259558869.15740001</v>
      </c>
      <c r="W138" s="6">
        <f t="shared" si="15"/>
        <v>400065016.3998</v>
      </c>
    </row>
    <row r="139" spans="1:23" ht="24.95" customHeight="1" x14ac:dyDescent="0.2">
      <c r="A139" s="129"/>
      <c r="B139" s="127"/>
      <c r="C139" s="1">
        <v>8</v>
      </c>
      <c r="D139" s="5" t="s">
        <v>185</v>
      </c>
      <c r="E139" s="5">
        <v>114080841.9594</v>
      </c>
      <c r="F139" s="5">
        <v>-6066891.2400000002</v>
      </c>
      <c r="G139" s="5">
        <v>11230401.499600001</v>
      </c>
      <c r="H139" s="5">
        <v>2097070.9280000001</v>
      </c>
      <c r="I139" s="5">
        <v>150214.4577</v>
      </c>
      <c r="J139" s="5">
        <v>32136963.259399999</v>
      </c>
      <c r="K139" s="6">
        <f t="shared" si="14"/>
        <v>153628600.86410001</v>
      </c>
      <c r="L139" s="11"/>
      <c r="M139" s="127"/>
      <c r="N139" s="127"/>
      <c r="O139" s="12">
        <v>16</v>
      </c>
      <c r="P139" s="5" t="s">
        <v>566</v>
      </c>
      <c r="Q139" s="5">
        <v>188123104.48089999</v>
      </c>
      <c r="R139" s="5">
        <v>0</v>
      </c>
      <c r="S139" s="5">
        <v>18519305.769400001</v>
      </c>
      <c r="T139" s="5">
        <v>3458139.7412</v>
      </c>
      <c r="U139" s="5">
        <v>247708.6391</v>
      </c>
      <c r="V139" s="5">
        <v>283278578.26910001</v>
      </c>
      <c r="W139" s="6">
        <f t="shared" si="15"/>
        <v>493626836.89969999</v>
      </c>
    </row>
    <row r="140" spans="1:23" ht="24.95" customHeight="1" x14ac:dyDescent="0.2">
      <c r="A140" s="129"/>
      <c r="B140" s="127"/>
      <c r="C140" s="1">
        <v>9</v>
      </c>
      <c r="D140" s="5" t="s">
        <v>186</v>
      </c>
      <c r="E140" s="5">
        <v>144113526.9571</v>
      </c>
      <c r="F140" s="5">
        <v>-6066891.2400000002</v>
      </c>
      <c r="G140" s="5">
        <v>14186893.6226</v>
      </c>
      <c r="H140" s="5">
        <v>2649141.4553999999</v>
      </c>
      <c r="I140" s="5">
        <v>189759.60310000001</v>
      </c>
      <c r="J140" s="5">
        <v>39853698.4538</v>
      </c>
      <c r="K140" s="6">
        <f t="shared" si="14"/>
        <v>194926128.85199997</v>
      </c>
      <c r="L140" s="11"/>
      <c r="M140" s="127"/>
      <c r="N140" s="127"/>
      <c r="O140" s="12">
        <v>17</v>
      </c>
      <c r="P140" s="5" t="s">
        <v>567</v>
      </c>
      <c r="Q140" s="5">
        <v>182539423.3662</v>
      </c>
      <c r="R140" s="5">
        <v>0</v>
      </c>
      <c r="S140" s="5">
        <v>17969634.328699999</v>
      </c>
      <c r="T140" s="5">
        <v>3355498.7093000002</v>
      </c>
      <c r="U140" s="5">
        <v>240356.4</v>
      </c>
      <c r="V140" s="5">
        <v>280650135.16790003</v>
      </c>
      <c r="W140" s="6">
        <f t="shared" si="15"/>
        <v>484755047.97210002</v>
      </c>
    </row>
    <row r="141" spans="1:23" ht="24.95" customHeight="1" x14ac:dyDescent="0.2">
      <c r="A141" s="129"/>
      <c r="B141" s="127"/>
      <c r="C141" s="1">
        <v>10</v>
      </c>
      <c r="D141" s="5" t="s">
        <v>187</v>
      </c>
      <c r="E141" s="5">
        <v>136347733.8664</v>
      </c>
      <c r="F141" s="5">
        <v>-6066891.2400000002</v>
      </c>
      <c r="G141" s="5">
        <v>13422409.6578</v>
      </c>
      <c r="H141" s="5">
        <v>2506388.1356000002</v>
      </c>
      <c r="I141" s="5">
        <v>179534.09659999999</v>
      </c>
      <c r="J141" s="5">
        <v>39925469.440099999</v>
      </c>
      <c r="K141" s="6">
        <f t="shared" si="14"/>
        <v>186314643.95649999</v>
      </c>
      <c r="L141" s="11"/>
      <c r="M141" s="127"/>
      <c r="N141" s="127"/>
      <c r="O141" s="12">
        <v>18</v>
      </c>
      <c r="P141" s="5" t="s">
        <v>568</v>
      </c>
      <c r="Q141" s="5">
        <v>186388016.70019999</v>
      </c>
      <c r="R141" s="5">
        <v>0</v>
      </c>
      <c r="S141" s="5">
        <v>18348499.4177</v>
      </c>
      <c r="T141" s="5">
        <v>3426244.7965000002</v>
      </c>
      <c r="U141" s="5">
        <v>245423.98499999999</v>
      </c>
      <c r="V141" s="5">
        <v>282413414.38840002</v>
      </c>
      <c r="W141" s="6">
        <f t="shared" si="15"/>
        <v>490821599.28780001</v>
      </c>
    </row>
    <row r="142" spans="1:23" ht="24.95" customHeight="1" x14ac:dyDescent="0.2">
      <c r="A142" s="129"/>
      <c r="B142" s="127"/>
      <c r="C142" s="1">
        <v>11</v>
      </c>
      <c r="D142" s="5" t="s">
        <v>188</v>
      </c>
      <c r="E142" s="5">
        <v>156109055.48069999</v>
      </c>
      <c r="F142" s="5">
        <v>-6066891.2400000002</v>
      </c>
      <c r="G142" s="5">
        <v>15367763.251599999</v>
      </c>
      <c r="H142" s="5">
        <v>2869647.1398</v>
      </c>
      <c r="I142" s="5">
        <v>205554.55850000001</v>
      </c>
      <c r="J142" s="5">
        <v>41657677.9925</v>
      </c>
      <c r="K142" s="6">
        <f t="shared" si="14"/>
        <v>210142807.18309999</v>
      </c>
      <c r="L142" s="11"/>
      <c r="M142" s="127"/>
      <c r="N142" s="127"/>
      <c r="O142" s="12">
        <v>19</v>
      </c>
      <c r="P142" s="5" t="s">
        <v>569</v>
      </c>
      <c r="Q142" s="5">
        <v>144153702.77239999</v>
      </c>
      <c r="R142" s="5">
        <v>0</v>
      </c>
      <c r="S142" s="5">
        <v>14190848.629699999</v>
      </c>
      <c r="T142" s="5">
        <v>2649879.9802999999</v>
      </c>
      <c r="U142" s="5">
        <v>189812.50409999999</v>
      </c>
      <c r="V142" s="5">
        <v>265950022.8233</v>
      </c>
      <c r="W142" s="6">
        <f t="shared" si="15"/>
        <v>427134266.7098</v>
      </c>
    </row>
    <row r="143" spans="1:23" ht="24.95" customHeight="1" x14ac:dyDescent="0.2">
      <c r="A143" s="129"/>
      <c r="B143" s="127"/>
      <c r="C143" s="1">
        <v>12</v>
      </c>
      <c r="D143" s="5" t="s">
        <v>189</v>
      </c>
      <c r="E143" s="5">
        <v>119882559.62989999</v>
      </c>
      <c r="F143" s="5">
        <v>-6066891.2400000002</v>
      </c>
      <c r="G143" s="5">
        <v>11801537.000600001</v>
      </c>
      <c r="H143" s="5">
        <v>2203719.9783000001</v>
      </c>
      <c r="I143" s="5">
        <v>157853.7936</v>
      </c>
      <c r="J143" s="5">
        <v>35666681.429399997</v>
      </c>
      <c r="K143" s="6">
        <f t="shared" si="14"/>
        <v>163645460.59179997</v>
      </c>
      <c r="L143" s="11"/>
      <c r="M143" s="128"/>
      <c r="N143" s="128"/>
      <c r="O143" s="12">
        <v>20</v>
      </c>
      <c r="P143" s="5" t="s">
        <v>570</v>
      </c>
      <c r="Q143" s="5">
        <v>164893493.4068</v>
      </c>
      <c r="R143" s="5">
        <v>0</v>
      </c>
      <c r="S143" s="5">
        <v>16232525.1447</v>
      </c>
      <c r="T143" s="5">
        <v>3031125.5184999998</v>
      </c>
      <c r="U143" s="5">
        <v>217121.3524</v>
      </c>
      <c r="V143" s="5">
        <v>273571138.60100001</v>
      </c>
      <c r="W143" s="6">
        <f t="shared" si="15"/>
        <v>457945404.02340001</v>
      </c>
    </row>
    <row r="144" spans="1:23" ht="24.95" customHeight="1" x14ac:dyDescent="0.2">
      <c r="A144" s="129"/>
      <c r="B144" s="127"/>
      <c r="C144" s="1">
        <v>13</v>
      </c>
      <c r="D144" s="5" t="s">
        <v>190</v>
      </c>
      <c r="E144" s="5">
        <v>144007131.66150001</v>
      </c>
      <c r="F144" s="5">
        <v>-6066891.2400000002</v>
      </c>
      <c r="G144" s="5">
        <v>14176419.805400001</v>
      </c>
      <c r="H144" s="5">
        <v>2647185.6627000002</v>
      </c>
      <c r="I144" s="5">
        <v>189619.5085</v>
      </c>
      <c r="J144" s="5">
        <v>45321534.179899998</v>
      </c>
      <c r="K144" s="6">
        <f t="shared" si="14"/>
        <v>200274999.57800001</v>
      </c>
      <c r="L144" s="11"/>
      <c r="M144" s="1"/>
      <c r="N144" s="118" t="s">
        <v>835</v>
      </c>
      <c r="O144" s="119"/>
      <c r="P144" s="120"/>
      <c r="Q144" s="14">
        <f>SUM(Q124:Q143)</f>
        <v>3114102323.0516992</v>
      </c>
      <c r="R144" s="14">
        <f t="shared" ref="R144:V144" si="16">SUM(R124:R143)</f>
        <v>0</v>
      </c>
      <c r="S144" s="14">
        <f t="shared" si="16"/>
        <v>306559969.21270001</v>
      </c>
      <c r="T144" s="14">
        <f t="shared" si="16"/>
        <v>57244435.929899998</v>
      </c>
      <c r="U144" s="14">
        <f t="shared" si="16"/>
        <v>4100453.5341000003</v>
      </c>
      <c r="V144" s="14">
        <f t="shared" si="16"/>
        <v>5391228399.7358999</v>
      </c>
      <c r="W144" s="8">
        <f t="shared" si="15"/>
        <v>8873235581.4642982</v>
      </c>
    </row>
    <row r="145" spans="1:23" ht="24.95" customHeight="1" x14ac:dyDescent="0.2">
      <c r="A145" s="129"/>
      <c r="B145" s="127"/>
      <c r="C145" s="1">
        <v>14</v>
      </c>
      <c r="D145" s="5" t="s">
        <v>191</v>
      </c>
      <c r="E145" s="5">
        <v>106378644.3882</v>
      </c>
      <c r="F145" s="5">
        <v>-6066891.2400000002</v>
      </c>
      <c r="G145" s="5">
        <v>10472178.035700001</v>
      </c>
      <c r="H145" s="5">
        <v>1955486.6414999999</v>
      </c>
      <c r="I145" s="5">
        <v>140072.68969999999</v>
      </c>
      <c r="J145" s="5">
        <v>30384818.321800001</v>
      </c>
      <c r="K145" s="6">
        <f t="shared" si="14"/>
        <v>143264308.8369</v>
      </c>
      <c r="L145" s="11"/>
      <c r="M145" s="126">
        <v>25</v>
      </c>
      <c r="N145" s="126" t="s">
        <v>48</v>
      </c>
      <c r="O145" s="12">
        <v>1</v>
      </c>
      <c r="P145" s="5" t="s">
        <v>571</v>
      </c>
      <c r="Q145" s="5">
        <v>107890025.6594</v>
      </c>
      <c r="R145" s="5">
        <v>-3018317.48</v>
      </c>
      <c r="S145" s="5">
        <v>10620962.162900001</v>
      </c>
      <c r="T145" s="5">
        <v>1983269.3407999999</v>
      </c>
      <c r="U145" s="5">
        <v>142062.7812</v>
      </c>
      <c r="V145" s="5">
        <v>33044079.5845</v>
      </c>
      <c r="W145" s="6">
        <f t="shared" si="15"/>
        <v>150662082.04879999</v>
      </c>
    </row>
    <row r="146" spans="1:23" ht="24.95" customHeight="1" x14ac:dyDescent="0.2">
      <c r="A146" s="129"/>
      <c r="B146" s="127"/>
      <c r="C146" s="1">
        <v>15</v>
      </c>
      <c r="D146" s="5" t="s">
        <v>192</v>
      </c>
      <c r="E146" s="5">
        <v>111753016.8812</v>
      </c>
      <c r="F146" s="5">
        <v>-6066891.2400000002</v>
      </c>
      <c r="G146" s="5">
        <v>11001244.615800001</v>
      </c>
      <c r="H146" s="5">
        <v>2054280.0946</v>
      </c>
      <c r="I146" s="5">
        <v>147149.32440000001</v>
      </c>
      <c r="J146" s="5">
        <v>32630633.2929</v>
      </c>
      <c r="K146" s="6">
        <f t="shared" si="14"/>
        <v>151519432.9689</v>
      </c>
      <c r="L146" s="11"/>
      <c r="M146" s="127"/>
      <c r="N146" s="127"/>
      <c r="O146" s="12">
        <v>2</v>
      </c>
      <c r="P146" s="5" t="s">
        <v>572</v>
      </c>
      <c r="Q146" s="5">
        <v>121611539.5619</v>
      </c>
      <c r="R146" s="5">
        <v>-3018317.48</v>
      </c>
      <c r="S146" s="5">
        <v>11971742.080499999</v>
      </c>
      <c r="T146" s="5">
        <v>2235502.6464999998</v>
      </c>
      <c r="U146" s="5">
        <v>160130.40530000001</v>
      </c>
      <c r="V146" s="5">
        <v>32979681.2991</v>
      </c>
      <c r="W146" s="6">
        <f t="shared" si="15"/>
        <v>165940278.51330003</v>
      </c>
    </row>
    <row r="147" spans="1:23" ht="24.95" customHeight="1" x14ac:dyDescent="0.2">
      <c r="A147" s="129"/>
      <c r="B147" s="127"/>
      <c r="C147" s="1">
        <v>16</v>
      </c>
      <c r="D147" s="5" t="s">
        <v>193</v>
      </c>
      <c r="E147" s="5">
        <v>101932380.01540001</v>
      </c>
      <c r="F147" s="5">
        <v>-6066891.2400000002</v>
      </c>
      <c r="G147" s="5">
        <v>10034476.7248</v>
      </c>
      <c r="H147" s="5">
        <v>1873753.9720000001</v>
      </c>
      <c r="I147" s="5">
        <v>134218.1292</v>
      </c>
      <c r="J147" s="5">
        <v>28325502.590799998</v>
      </c>
      <c r="K147" s="6">
        <f t="shared" si="14"/>
        <v>136233440.19220001</v>
      </c>
      <c r="L147" s="11"/>
      <c r="M147" s="127"/>
      <c r="N147" s="127"/>
      <c r="O147" s="12">
        <v>3</v>
      </c>
      <c r="P147" s="5" t="s">
        <v>573</v>
      </c>
      <c r="Q147" s="5">
        <v>124519421.0926</v>
      </c>
      <c r="R147" s="5">
        <v>-3018317.48</v>
      </c>
      <c r="S147" s="5">
        <v>12258001.162599999</v>
      </c>
      <c r="T147" s="5">
        <v>2288956.2651999998</v>
      </c>
      <c r="U147" s="5">
        <v>163959.32029999999</v>
      </c>
      <c r="V147" s="5">
        <v>35013418.271899998</v>
      </c>
      <c r="W147" s="6">
        <f t="shared" si="15"/>
        <v>171225438.63260001</v>
      </c>
    </row>
    <row r="148" spans="1:23" ht="24.95" customHeight="1" x14ac:dyDescent="0.2">
      <c r="A148" s="129"/>
      <c r="B148" s="127"/>
      <c r="C148" s="1">
        <v>17</v>
      </c>
      <c r="D148" s="5" t="s">
        <v>194</v>
      </c>
      <c r="E148" s="5">
        <v>128975599.80400001</v>
      </c>
      <c r="F148" s="5">
        <v>-6066891.2400000002</v>
      </c>
      <c r="G148" s="5">
        <v>12696678.465700001</v>
      </c>
      <c r="H148" s="5">
        <v>2370871.1833000001</v>
      </c>
      <c r="I148" s="5">
        <v>169826.93539999999</v>
      </c>
      <c r="J148" s="5">
        <v>35754928.145199999</v>
      </c>
      <c r="K148" s="6">
        <f t="shared" si="14"/>
        <v>173901013.29360002</v>
      </c>
      <c r="L148" s="11"/>
      <c r="M148" s="127"/>
      <c r="N148" s="127"/>
      <c r="O148" s="12">
        <v>4</v>
      </c>
      <c r="P148" s="5" t="s">
        <v>574</v>
      </c>
      <c r="Q148" s="5">
        <v>146915948.02779999</v>
      </c>
      <c r="R148" s="5">
        <v>-3018317.48</v>
      </c>
      <c r="S148" s="5">
        <v>14462770.914999999</v>
      </c>
      <c r="T148" s="5">
        <v>2700656.4657999999</v>
      </c>
      <c r="U148" s="5">
        <v>193449.6544</v>
      </c>
      <c r="V148" s="5">
        <v>39968926.517399997</v>
      </c>
      <c r="W148" s="6">
        <f t="shared" si="15"/>
        <v>201223434.10039997</v>
      </c>
    </row>
    <row r="149" spans="1:23" ht="24.95" customHeight="1" x14ac:dyDescent="0.2">
      <c r="A149" s="129"/>
      <c r="B149" s="127"/>
      <c r="C149" s="1">
        <v>18</v>
      </c>
      <c r="D149" s="5" t="s">
        <v>195</v>
      </c>
      <c r="E149" s="5">
        <v>120863242.943</v>
      </c>
      <c r="F149" s="5">
        <v>-6066891.2400000002</v>
      </c>
      <c r="G149" s="5">
        <v>11898077.9023</v>
      </c>
      <c r="H149" s="5">
        <v>2221747.2160999998</v>
      </c>
      <c r="I149" s="5">
        <v>159145.0955</v>
      </c>
      <c r="J149" s="5">
        <v>36237238.200800002</v>
      </c>
      <c r="K149" s="6">
        <f t="shared" si="14"/>
        <v>165312560.11770004</v>
      </c>
      <c r="L149" s="11"/>
      <c r="M149" s="127"/>
      <c r="N149" s="127"/>
      <c r="O149" s="12">
        <v>5</v>
      </c>
      <c r="P149" s="5" t="s">
        <v>575</v>
      </c>
      <c r="Q149" s="5">
        <v>104904309.32099999</v>
      </c>
      <c r="R149" s="5">
        <v>-3018317.48</v>
      </c>
      <c r="S149" s="5">
        <v>10327040.829</v>
      </c>
      <c r="T149" s="5">
        <v>1928384.9375</v>
      </c>
      <c r="U149" s="5">
        <v>138131.37820000001</v>
      </c>
      <c r="V149" s="5">
        <v>30472887.762699999</v>
      </c>
      <c r="W149" s="6">
        <f t="shared" si="15"/>
        <v>144752436.74839997</v>
      </c>
    </row>
    <row r="150" spans="1:23" ht="24.95" customHeight="1" x14ac:dyDescent="0.2">
      <c r="A150" s="129"/>
      <c r="B150" s="127"/>
      <c r="C150" s="1">
        <v>19</v>
      </c>
      <c r="D150" s="5" t="s">
        <v>196</v>
      </c>
      <c r="E150" s="5">
        <v>141553105.08579999</v>
      </c>
      <c r="F150" s="5">
        <v>-6066891.2400000002</v>
      </c>
      <c r="G150" s="5">
        <v>13934839.332599999</v>
      </c>
      <c r="H150" s="5">
        <v>2602074.9526</v>
      </c>
      <c r="I150" s="5">
        <v>186388.20110000001</v>
      </c>
      <c r="J150" s="5">
        <v>42633357.155100003</v>
      </c>
      <c r="K150" s="6">
        <f t="shared" si="14"/>
        <v>194842873.48719996</v>
      </c>
      <c r="L150" s="11"/>
      <c r="M150" s="127"/>
      <c r="N150" s="127"/>
      <c r="O150" s="12">
        <v>6</v>
      </c>
      <c r="P150" s="5" t="s">
        <v>576</v>
      </c>
      <c r="Q150" s="5">
        <v>98645121.383300006</v>
      </c>
      <c r="R150" s="5">
        <v>-3018317.48</v>
      </c>
      <c r="S150" s="5">
        <v>9710870.8182999995</v>
      </c>
      <c r="T150" s="5">
        <v>1813326.5208000001</v>
      </c>
      <c r="U150" s="5">
        <v>129889.6743</v>
      </c>
      <c r="V150" s="5">
        <v>31481819.310899999</v>
      </c>
      <c r="W150" s="6">
        <f t="shared" si="15"/>
        <v>138762710.22759998</v>
      </c>
    </row>
    <row r="151" spans="1:23" ht="24.95" customHeight="1" x14ac:dyDescent="0.2">
      <c r="A151" s="129"/>
      <c r="B151" s="127"/>
      <c r="C151" s="1">
        <v>20</v>
      </c>
      <c r="D151" s="5" t="s">
        <v>197</v>
      </c>
      <c r="E151" s="5">
        <v>98107307.646400005</v>
      </c>
      <c r="F151" s="5">
        <v>-6066891.2400000002</v>
      </c>
      <c r="G151" s="5">
        <v>9657927.0979999993</v>
      </c>
      <c r="H151" s="5">
        <v>1803440.2546999999</v>
      </c>
      <c r="I151" s="5">
        <v>129181.5151</v>
      </c>
      <c r="J151" s="5">
        <v>28928258.504900001</v>
      </c>
      <c r="K151" s="6">
        <f t="shared" si="14"/>
        <v>132559223.77910003</v>
      </c>
      <c r="L151" s="11"/>
      <c r="M151" s="127"/>
      <c r="N151" s="127"/>
      <c r="O151" s="12">
        <v>7</v>
      </c>
      <c r="P151" s="5" t="s">
        <v>577</v>
      </c>
      <c r="Q151" s="5">
        <v>112710911.22570001</v>
      </c>
      <c r="R151" s="5">
        <v>-3018317.48</v>
      </c>
      <c r="S151" s="5">
        <v>11095542.114800001</v>
      </c>
      <c r="T151" s="5">
        <v>2071888.4182</v>
      </c>
      <c r="U151" s="5">
        <v>148410.61929999999</v>
      </c>
      <c r="V151" s="5">
        <v>32767151.910999998</v>
      </c>
      <c r="W151" s="6">
        <f t="shared" si="15"/>
        <v>155775586.80900002</v>
      </c>
    </row>
    <row r="152" spans="1:23" ht="24.95" customHeight="1" x14ac:dyDescent="0.2">
      <c r="A152" s="129"/>
      <c r="B152" s="127"/>
      <c r="C152" s="1">
        <v>21</v>
      </c>
      <c r="D152" s="5" t="s">
        <v>198</v>
      </c>
      <c r="E152" s="5">
        <v>134144411.3043</v>
      </c>
      <c r="F152" s="5">
        <v>-6066891.2400000002</v>
      </c>
      <c r="G152" s="5">
        <v>13205509.1109</v>
      </c>
      <c r="H152" s="5">
        <v>2465885.9476999999</v>
      </c>
      <c r="I152" s="5">
        <v>176632.90040000001</v>
      </c>
      <c r="J152" s="5">
        <v>39267794.427500002</v>
      </c>
      <c r="K152" s="6">
        <f t="shared" si="14"/>
        <v>183193342.4508</v>
      </c>
      <c r="L152" s="11"/>
      <c r="M152" s="127"/>
      <c r="N152" s="127"/>
      <c r="O152" s="12">
        <v>8</v>
      </c>
      <c r="P152" s="5" t="s">
        <v>578</v>
      </c>
      <c r="Q152" s="5">
        <v>176365396.59220001</v>
      </c>
      <c r="R152" s="5">
        <v>-3018317.48</v>
      </c>
      <c r="S152" s="5">
        <v>17361847.794599999</v>
      </c>
      <c r="T152" s="5">
        <v>3242005.7525999998</v>
      </c>
      <c r="U152" s="5">
        <v>232226.83100000001</v>
      </c>
      <c r="V152" s="5">
        <v>49390561.178300001</v>
      </c>
      <c r="W152" s="6">
        <f t="shared" si="15"/>
        <v>243573720.66870004</v>
      </c>
    </row>
    <row r="153" spans="1:23" ht="24.95" customHeight="1" x14ac:dyDescent="0.2">
      <c r="A153" s="129"/>
      <c r="B153" s="127"/>
      <c r="C153" s="1">
        <v>22</v>
      </c>
      <c r="D153" s="5" t="s">
        <v>199</v>
      </c>
      <c r="E153" s="5">
        <v>130618845.527</v>
      </c>
      <c r="F153" s="5">
        <v>-6066891.2400000002</v>
      </c>
      <c r="G153" s="5">
        <v>12858443.657099999</v>
      </c>
      <c r="H153" s="5">
        <v>2401077.8574999999</v>
      </c>
      <c r="I153" s="5">
        <v>171990.65770000001</v>
      </c>
      <c r="J153" s="5">
        <v>37116997.020000003</v>
      </c>
      <c r="K153" s="6">
        <f t="shared" si="14"/>
        <v>177100463.47929999</v>
      </c>
      <c r="L153" s="11"/>
      <c r="M153" s="127"/>
      <c r="N153" s="127"/>
      <c r="O153" s="12">
        <v>9</v>
      </c>
      <c r="P153" s="5" t="s">
        <v>62</v>
      </c>
      <c r="Q153" s="5">
        <v>163445669.8734</v>
      </c>
      <c r="R153" s="5">
        <v>-3018317.48</v>
      </c>
      <c r="S153" s="5">
        <v>16089997.7992</v>
      </c>
      <c r="T153" s="5">
        <v>3004511.1581000001</v>
      </c>
      <c r="U153" s="5">
        <v>215214.94959999999</v>
      </c>
      <c r="V153" s="5">
        <v>38792153.176299997</v>
      </c>
      <c r="W153" s="6">
        <f t="shared" si="15"/>
        <v>218529229.47660002</v>
      </c>
    </row>
    <row r="154" spans="1:23" ht="24.95" customHeight="1" x14ac:dyDescent="0.2">
      <c r="A154" s="129"/>
      <c r="B154" s="128"/>
      <c r="C154" s="1">
        <v>23</v>
      </c>
      <c r="D154" s="5" t="s">
        <v>200</v>
      </c>
      <c r="E154" s="5">
        <v>138348469.59259999</v>
      </c>
      <c r="F154" s="5">
        <v>-6066891.2400000002</v>
      </c>
      <c r="G154" s="5">
        <v>13619367.053200001</v>
      </c>
      <c r="H154" s="5">
        <v>2543166.3067000001</v>
      </c>
      <c r="I154" s="5">
        <v>182168.5392</v>
      </c>
      <c r="J154" s="5">
        <v>40260099.782799996</v>
      </c>
      <c r="K154" s="6">
        <f t="shared" si="14"/>
        <v>188886380.03449997</v>
      </c>
      <c r="L154" s="11"/>
      <c r="M154" s="127"/>
      <c r="N154" s="127"/>
      <c r="O154" s="12">
        <v>10</v>
      </c>
      <c r="P154" s="5" t="s">
        <v>851</v>
      </c>
      <c r="Q154" s="5">
        <v>125033448.9842</v>
      </c>
      <c r="R154" s="5">
        <v>-3018317.48</v>
      </c>
      <c r="S154" s="5">
        <v>12308603.3453</v>
      </c>
      <c r="T154" s="5">
        <v>2298405.2921000002</v>
      </c>
      <c r="U154" s="5">
        <v>164636.15979999999</v>
      </c>
      <c r="V154" s="5">
        <v>35729773.9652</v>
      </c>
      <c r="W154" s="6">
        <f t="shared" si="15"/>
        <v>172516550.26660001</v>
      </c>
    </row>
    <row r="155" spans="1:23" ht="24.95" customHeight="1" x14ac:dyDescent="0.2">
      <c r="A155" s="1"/>
      <c r="B155" s="118" t="s">
        <v>818</v>
      </c>
      <c r="C155" s="119"/>
      <c r="D155" s="120"/>
      <c r="E155" s="14">
        <f>SUM(E132:E154)</f>
        <v>2959796502.5539994</v>
      </c>
      <c r="F155" s="14">
        <f t="shared" ref="F155:K155" si="17">SUM(F132:F154)</f>
        <v>-139538498.51999995</v>
      </c>
      <c r="G155" s="14">
        <f t="shared" si="17"/>
        <v>291369720.89240003</v>
      </c>
      <c r="H155" s="14">
        <f t="shared" si="17"/>
        <v>54407936.438400008</v>
      </c>
      <c r="I155" s="14">
        <f t="shared" si="17"/>
        <v>3897273.3616999993</v>
      </c>
      <c r="J155" s="14">
        <f t="shared" si="17"/>
        <v>845219923.8253001</v>
      </c>
      <c r="K155" s="14">
        <f t="shared" si="17"/>
        <v>4015152858.5518003</v>
      </c>
      <c r="L155" s="11"/>
      <c r="M155" s="127"/>
      <c r="N155" s="127"/>
      <c r="O155" s="12">
        <v>11</v>
      </c>
      <c r="P155" s="5" t="s">
        <v>191</v>
      </c>
      <c r="Q155" s="5">
        <v>119681172.9786</v>
      </c>
      <c r="R155" s="5">
        <v>-3018317.48</v>
      </c>
      <c r="S155" s="5">
        <v>11781711.998400001</v>
      </c>
      <c r="T155" s="5">
        <v>2200018.0238000001</v>
      </c>
      <c r="U155" s="5">
        <v>157588.62030000001</v>
      </c>
      <c r="V155" s="5">
        <v>35710589.896499999</v>
      </c>
      <c r="W155" s="6">
        <f t="shared" si="15"/>
        <v>166512764.03759998</v>
      </c>
    </row>
    <row r="156" spans="1:23" ht="24.95" customHeight="1" x14ac:dyDescent="0.2">
      <c r="A156" s="129">
        <v>8</v>
      </c>
      <c r="B156" s="126" t="s">
        <v>31</v>
      </c>
      <c r="C156" s="1">
        <v>1</v>
      </c>
      <c r="D156" s="5" t="s">
        <v>201</v>
      </c>
      <c r="E156" s="5">
        <v>116185008.0017</v>
      </c>
      <c r="F156" s="5">
        <v>0</v>
      </c>
      <c r="G156" s="5">
        <v>11437540.8323</v>
      </c>
      <c r="H156" s="5">
        <v>2135750.3886000002</v>
      </c>
      <c r="I156" s="5">
        <v>152985.09080000001</v>
      </c>
      <c r="J156" s="5">
        <v>30328339.444499999</v>
      </c>
      <c r="K156" s="6">
        <f t="shared" si="14"/>
        <v>160239623.7579</v>
      </c>
      <c r="L156" s="11"/>
      <c r="M156" s="127"/>
      <c r="N156" s="127"/>
      <c r="O156" s="12">
        <v>12</v>
      </c>
      <c r="P156" s="5" t="s">
        <v>579</v>
      </c>
      <c r="Q156" s="5">
        <v>127152656.0688</v>
      </c>
      <c r="R156" s="5">
        <v>-3018317.48</v>
      </c>
      <c r="S156" s="5">
        <v>12517223.355599999</v>
      </c>
      <c r="T156" s="5">
        <v>2337361.2420000001</v>
      </c>
      <c r="U156" s="5">
        <v>167426.5981</v>
      </c>
      <c r="V156" s="5">
        <v>33468912.665800001</v>
      </c>
      <c r="W156" s="6">
        <f t="shared" si="15"/>
        <v>172625262.45030004</v>
      </c>
    </row>
    <row r="157" spans="1:23" ht="24.95" customHeight="1" x14ac:dyDescent="0.2">
      <c r="A157" s="129"/>
      <c r="B157" s="127"/>
      <c r="C157" s="1">
        <v>2</v>
      </c>
      <c r="D157" s="5" t="s">
        <v>202</v>
      </c>
      <c r="E157" s="5">
        <v>112346658.2834</v>
      </c>
      <c r="F157" s="5">
        <v>0</v>
      </c>
      <c r="G157" s="5">
        <v>11059684.1503</v>
      </c>
      <c r="H157" s="5">
        <v>2065192.6028</v>
      </c>
      <c r="I157" s="5">
        <v>147930.99400000001</v>
      </c>
      <c r="J157" s="5">
        <v>33180446.216800001</v>
      </c>
      <c r="K157" s="6">
        <f t="shared" si="14"/>
        <v>158799912.2473</v>
      </c>
      <c r="L157" s="11"/>
      <c r="M157" s="128"/>
      <c r="N157" s="128"/>
      <c r="O157" s="12">
        <v>13</v>
      </c>
      <c r="P157" s="5" t="s">
        <v>580</v>
      </c>
      <c r="Q157" s="5">
        <v>102073729.572</v>
      </c>
      <c r="R157" s="5">
        <v>-3018317.48</v>
      </c>
      <c r="S157" s="5">
        <v>10048391.5263</v>
      </c>
      <c r="T157" s="5">
        <v>1876352.3052000001</v>
      </c>
      <c r="U157" s="5">
        <v>134404.2494</v>
      </c>
      <c r="V157" s="5">
        <v>29994489.752500001</v>
      </c>
      <c r="W157" s="6">
        <f t="shared" si="15"/>
        <v>141109049.92539999</v>
      </c>
    </row>
    <row r="158" spans="1:23" ht="24.95" customHeight="1" x14ac:dyDescent="0.2">
      <c r="A158" s="129"/>
      <c r="B158" s="127"/>
      <c r="C158" s="1">
        <v>3</v>
      </c>
      <c r="D158" s="5" t="s">
        <v>203</v>
      </c>
      <c r="E158" s="5">
        <v>157617494.57499999</v>
      </c>
      <c r="F158" s="5">
        <v>0</v>
      </c>
      <c r="G158" s="5">
        <v>15516257.7436</v>
      </c>
      <c r="H158" s="5">
        <v>2897375.7551000002</v>
      </c>
      <c r="I158" s="5">
        <v>207540.77600000001</v>
      </c>
      <c r="J158" s="5">
        <v>43103123.612099998</v>
      </c>
      <c r="K158" s="6">
        <f t="shared" si="14"/>
        <v>219341792.46180001</v>
      </c>
      <c r="L158" s="11"/>
      <c r="M158" s="1"/>
      <c r="N158" s="118" t="s">
        <v>836</v>
      </c>
      <c r="O158" s="119"/>
      <c r="P158" s="120"/>
      <c r="Q158" s="14">
        <f>SUM(Q145:Q157)</f>
        <v>1630949350.3409002</v>
      </c>
      <c r="R158" s="14">
        <f t="shared" ref="R158:V158" si="18">SUM(R145:R157)</f>
        <v>-39238127.239999995</v>
      </c>
      <c r="S158" s="14">
        <f t="shared" si="18"/>
        <v>160554705.9025</v>
      </c>
      <c r="T158" s="14">
        <f t="shared" si="18"/>
        <v>29980638.3686</v>
      </c>
      <c r="U158" s="14">
        <f t="shared" si="18"/>
        <v>2147531.2412</v>
      </c>
      <c r="V158" s="14">
        <f t="shared" si="18"/>
        <v>458814445.29209995</v>
      </c>
      <c r="W158" s="8">
        <f t="shared" si="15"/>
        <v>2243208543.9053001</v>
      </c>
    </row>
    <row r="159" spans="1:23" ht="24.95" customHeight="1" x14ac:dyDescent="0.2">
      <c r="A159" s="129"/>
      <c r="B159" s="127"/>
      <c r="C159" s="1">
        <v>4</v>
      </c>
      <c r="D159" s="5" t="s">
        <v>204</v>
      </c>
      <c r="E159" s="5">
        <v>90792442.747999996</v>
      </c>
      <c r="F159" s="5">
        <v>0</v>
      </c>
      <c r="G159" s="5">
        <v>8937833.6247000005</v>
      </c>
      <c r="H159" s="5">
        <v>1668976.0427000001</v>
      </c>
      <c r="I159" s="5">
        <v>119549.76240000001</v>
      </c>
      <c r="J159" s="5">
        <v>28733278.175000001</v>
      </c>
      <c r="K159" s="6">
        <f t="shared" si="14"/>
        <v>130252080.3528</v>
      </c>
      <c r="L159" s="11"/>
      <c r="M159" s="126">
        <v>26</v>
      </c>
      <c r="N159" s="126" t="s">
        <v>49</v>
      </c>
      <c r="O159" s="12">
        <v>1</v>
      </c>
      <c r="P159" s="5" t="s">
        <v>581</v>
      </c>
      <c r="Q159" s="5">
        <v>112237651.5446</v>
      </c>
      <c r="R159" s="5">
        <v>0</v>
      </c>
      <c r="S159" s="5">
        <v>11048953.256100001</v>
      </c>
      <c r="T159" s="5">
        <v>2063188.8056999999</v>
      </c>
      <c r="U159" s="5">
        <v>147787.4608</v>
      </c>
      <c r="V159" s="5">
        <v>33584668.479500003</v>
      </c>
      <c r="W159" s="6">
        <f t="shared" si="15"/>
        <v>159082249.5467</v>
      </c>
    </row>
    <row r="160" spans="1:23" ht="24.95" customHeight="1" x14ac:dyDescent="0.2">
      <c r="A160" s="129"/>
      <c r="B160" s="127"/>
      <c r="C160" s="1">
        <v>5</v>
      </c>
      <c r="D160" s="5" t="s">
        <v>205</v>
      </c>
      <c r="E160" s="5">
        <v>125664117.0521</v>
      </c>
      <c r="F160" s="5">
        <v>0</v>
      </c>
      <c r="G160" s="5">
        <v>12370687.876700001</v>
      </c>
      <c r="H160" s="5">
        <v>2309998.4364999998</v>
      </c>
      <c r="I160" s="5">
        <v>165466.58379999999</v>
      </c>
      <c r="J160" s="5">
        <v>36037819.204000004</v>
      </c>
      <c r="K160" s="6">
        <f t="shared" si="14"/>
        <v>176548089.15310001</v>
      </c>
      <c r="L160" s="11"/>
      <c r="M160" s="127"/>
      <c r="N160" s="127"/>
      <c r="O160" s="12">
        <v>2</v>
      </c>
      <c r="P160" s="5" t="s">
        <v>582</v>
      </c>
      <c r="Q160" s="5">
        <v>96363676.601999998</v>
      </c>
      <c r="R160" s="5">
        <v>0</v>
      </c>
      <c r="S160" s="5">
        <v>9486279.7261999995</v>
      </c>
      <c r="T160" s="5">
        <v>1771388.2649999999</v>
      </c>
      <c r="U160" s="5">
        <v>126885.61169999999</v>
      </c>
      <c r="V160" s="5">
        <v>27905130.9133</v>
      </c>
      <c r="W160" s="6">
        <f t="shared" si="15"/>
        <v>135653361.1182</v>
      </c>
    </row>
    <row r="161" spans="1:23" ht="24.95" customHeight="1" x14ac:dyDescent="0.2">
      <c r="A161" s="129"/>
      <c r="B161" s="127"/>
      <c r="C161" s="1">
        <v>6</v>
      </c>
      <c r="D161" s="5" t="s">
        <v>206</v>
      </c>
      <c r="E161" s="5">
        <v>90527855.063899994</v>
      </c>
      <c r="F161" s="5">
        <v>0</v>
      </c>
      <c r="G161" s="5">
        <v>8911786.9557000007</v>
      </c>
      <c r="H161" s="5">
        <v>1664112.3063999999</v>
      </c>
      <c r="I161" s="5">
        <v>119201.37</v>
      </c>
      <c r="J161" s="5">
        <v>27764821.250100002</v>
      </c>
      <c r="K161" s="6">
        <f t="shared" si="14"/>
        <v>128987776.9461</v>
      </c>
      <c r="L161" s="11"/>
      <c r="M161" s="127"/>
      <c r="N161" s="127"/>
      <c r="O161" s="12">
        <v>3</v>
      </c>
      <c r="P161" s="5" t="s">
        <v>583</v>
      </c>
      <c r="Q161" s="5">
        <v>110356415.24439999</v>
      </c>
      <c r="R161" s="5">
        <v>0</v>
      </c>
      <c r="S161" s="5">
        <v>10863759.681</v>
      </c>
      <c r="T161" s="5">
        <v>2028607.3117</v>
      </c>
      <c r="U161" s="5">
        <v>145310.36749999999</v>
      </c>
      <c r="V161" s="5">
        <v>37743022.248400003</v>
      </c>
      <c r="W161" s="6">
        <f t="shared" si="15"/>
        <v>161137114.85299999</v>
      </c>
    </row>
    <row r="162" spans="1:23" ht="24.95" customHeight="1" x14ac:dyDescent="0.2">
      <c r="A162" s="129"/>
      <c r="B162" s="127"/>
      <c r="C162" s="1">
        <v>7</v>
      </c>
      <c r="D162" s="5" t="s">
        <v>207</v>
      </c>
      <c r="E162" s="5">
        <v>151754055.6832</v>
      </c>
      <c r="F162" s="5">
        <v>0</v>
      </c>
      <c r="G162" s="5">
        <v>14939046.2522</v>
      </c>
      <c r="H162" s="5">
        <v>2789592.1253</v>
      </c>
      <c r="I162" s="5">
        <v>199820.16949999999</v>
      </c>
      <c r="J162" s="5">
        <v>40213250.555600002</v>
      </c>
      <c r="K162" s="6">
        <f t="shared" si="14"/>
        <v>209895764.78579998</v>
      </c>
      <c r="L162" s="11"/>
      <c r="M162" s="127"/>
      <c r="N162" s="127"/>
      <c r="O162" s="12">
        <v>4</v>
      </c>
      <c r="P162" s="5" t="s">
        <v>584</v>
      </c>
      <c r="Q162" s="5">
        <v>179644032.99529999</v>
      </c>
      <c r="R162" s="5">
        <v>0</v>
      </c>
      <c r="S162" s="5">
        <v>17684604.907400001</v>
      </c>
      <c r="T162" s="5">
        <v>3302274.7072000001</v>
      </c>
      <c r="U162" s="5">
        <v>236543.9326</v>
      </c>
      <c r="V162" s="5">
        <v>36523065.944899999</v>
      </c>
      <c r="W162" s="6">
        <f t="shared" si="15"/>
        <v>237390522.4874</v>
      </c>
    </row>
    <row r="163" spans="1:23" ht="24.95" customHeight="1" x14ac:dyDescent="0.2">
      <c r="A163" s="129"/>
      <c r="B163" s="127"/>
      <c r="C163" s="1">
        <v>8</v>
      </c>
      <c r="D163" s="5" t="s">
        <v>208</v>
      </c>
      <c r="E163" s="5">
        <v>100425603.63959999</v>
      </c>
      <c r="F163" s="5">
        <v>0</v>
      </c>
      <c r="G163" s="5">
        <v>9886145.9149999991</v>
      </c>
      <c r="H163" s="5">
        <v>1846055.9214000001</v>
      </c>
      <c r="I163" s="5">
        <v>132234.1011</v>
      </c>
      <c r="J163" s="5">
        <v>30759341.520399999</v>
      </c>
      <c r="K163" s="6">
        <f t="shared" si="14"/>
        <v>143049381.0975</v>
      </c>
      <c r="L163" s="11"/>
      <c r="M163" s="127"/>
      <c r="N163" s="127"/>
      <c r="O163" s="12">
        <v>5</v>
      </c>
      <c r="P163" s="5" t="s">
        <v>585</v>
      </c>
      <c r="Q163" s="5">
        <v>107832355.19230001</v>
      </c>
      <c r="R163" s="5">
        <v>0</v>
      </c>
      <c r="S163" s="5">
        <v>10615284.9388</v>
      </c>
      <c r="T163" s="5">
        <v>1982209.2235999999</v>
      </c>
      <c r="U163" s="5">
        <v>141986.8444</v>
      </c>
      <c r="V163" s="5">
        <v>34671916.1668</v>
      </c>
      <c r="W163" s="6">
        <f t="shared" si="15"/>
        <v>155243752.36590001</v>
      </c>
    </row>
    <row r="164" spans="1:23" ht="24.95" customHeight="1" x14ac:dyDescent="0.2">
      <c r="A164" s="129"/>
      <c r="B164" s="127"/>
      <c r="C164" s="1">
        <v>9</v>
      </c>
      <c r="D164" s="5" t="s">
        <v>209</v>
      </c>
      <c r="E164" s="5">
        <v>119270632.4673</v>
      </c>
      <c r="F164" s="5">
        <v>0</v>
      </c>
      <c r="G164" s="5">
        <v>11741297.3705</v>
      </c>
      <c r="H164" s="5">
        <v>2192471.3352999999</v>
      </c>
      <c r="I164" s="5">
        <v>157048.0465</v>
      </c>
      <c r="J164" s="5">
        <v>34285373.339900002</v>
      </c>
      <c r="K164" s="6">
        <f t="shared" si="14"/>
        <v>167646822.55949998</v>
      </c>
      <c r="L164" s="11"/>
      <c r="M164" s="127"/>
      <c r="N164" s="127"/>
      <c r="O164" s="12">
        <v>6</v>
      </c>
      <c r="P164" s="5" t="s">
        <v>586</v>
      </c>
      <c r="Q164" s="5">
        <v>113570324.1753</v>
      </c>
      <c r="R164" s="5">
        <v>0</v>
      </c>
      <c r="S164" s="5">
        <v>11180144.8607</v>
      </c>
      <c r="T164" s="5">
        <v>2087686.425</v>
      </c>
      <c r="U164" s="5">
        <v>149542.24</v>
      </c>
      <c r="V164" s="5">
        <v>35647068.707800001</v>
      </c>
      <c r="W164" s="6">
        <f t="shared" si="15"/>
        <v>162634766.40880001</v>
      </c>
    </row>
    <row r="165" spans="1:23" ht="24.95" customHeight="1" x14ac:dyDescent="0.2">
      <c r="A165" s="129"/>
      <c r="B165" s="127"/>
      <c r="C165" s="1">
        <v>10</v>
      </c>
      <c r="D165" s="5" t="s">
        <v>210</v>
      </c>
      <c r="E165" s="5">
        <v>101661761.3389</v>
      </c>
      <c r="F165" s="5">
        <v>0</v>
      </c>
      <c r="G165" s="5">
        <v>10007836.35</v>
      </c>
      <c r="H165" s="5">
        <v>1868779.372</v>
      </c>
      <c r="I165" s="5">
        <v>133861.79560000001</v>
      </c>
      <c r="J165" s="5">
        <v>29987389.643800002</v>
      </c>
      <c r="K165" s="6">
        <f t="shared" si="14"/>
        <v>143659628.50029999</v>
      </c>
      <c r="L165" s="11"/>
      <c r="M165" s="127"/>
      <c r="N165" s="127"/>
      <c r="O165" s="12">
        <v>7</v>
      </c>
      <c r="P165" s="5" t="s">
        <v>587</v>
      </c>
      <c r="Q165" s="5">
        <v>107572411.86579999</v>
      </c>
      <c r="R165" s="5">
        <v>0</v>
      </c>
      <c r="S165" s="5">
        <v>10589695.471999999</v>
      </c>
      <c r="T165" s="5">
        <v>1977430.8613</v>
      </c>
      <c r="U165" s="5">
        <v>141644.5674</v>
      </c>
      <c r="V165" s="5">
        <v>33175333.1164</v>
      </c>
      <c r="W165" s="6">
        <f t="shared" si="15"/>
        <v>153456515.8829</v>
      </c>
    </row>
    <row r="166" spans="1:23" ht="24.95" customHeight="1" x14ac:dyDescent="0.2">
      <c r="A166" s="129"/>
      <c r="B166" s="127"/>
      <c r="C166" s="1">
        <v>11</v>
      </c>
      <c r="D166" s="5" t="s">
        <v>211</v>
      </c>
      <c r="E166" s="5">
        <v>146474018.65270001</v>
      </c>
      <c r="F166" s="5">
        <v>0</v>
      </c>
      <c r="G166" s="5">
        <v>14419266.2894</v>
      </c>
      <c r="H166" s="5">
        <v>2692532.7771000001</v>
      </c>
      <c r="I166" s="5">
        <v>192867.74969999999</v>
      </c>
      <c r="J166" s="5">
        <v>43579038.978200004</v>
      </c>
      <c r="K166" s="6">
        <f t="shared" si="14"/>
        <v>207357724.44710004</v>
      </c>
      <c r="L166" s="11"/>
      <c r="M166" s="127"/>
      <c r="N166" s="127"/>
      <c r="O166" s="12">
        <v>8</v>
      </c>
      <c r="P166" s="5" t="s">
        <v>588</v>
      </c>
      <c r="Q166" s="5">
        <v>96122765.531399995</v>
      </c>
      <c r="R166" s="5">
        <v>0</v>
      </c>
      <c r="S166" s="5">
        <v>9462563.8419000003</v>
      </c>
      <c r="T166" s="5">
        <v>1766959.7598000001</v>
      </c>
      <c r="U166" s="5">
        <v>126568.3952</v>
      </c>
      <c r="V166" s="5">
        <v>30429980.0438</v>
      </c>
      <c r="W166" s="6">
        <f t="shared" si="15"/>
        <v>137908837.57210001</v>
      </c>
    </row>
    <row r="167" spans="1:23" ht="24.95" customHeight="1" x14ac:dyDescent="0.2">
      <c r="A167" s="129"/>
      <c r="B167" s="127"/>
      <c r="C167" s="1">
        <v>12</v>
      </c>
      <c r="D167" s="5" t="s">
        <v>212</v>
      </c>
      <c r="E167" s="5">
        <v>103735239.16150001</v>
      </c>
      <c r="F167" s="5">
        <v>0</v>
      </c>
      <c r="G167" s="5">
        <v>10211954.6581</v>
      </c>
      <c r="H167" s="5">
        <v>1906894.7117999999</v>
      </c>
      <c r="I167" s="5">
        <v>136592.02040000001</v>
      </c>
      <c r="J167" s="5">
        <v>31843053.320500001</v>
      </c>
      <c r="K167" s="6">
        <f t="shared" si="14"/>
        <v>147833733.8723</v>
      </c>
      <c r="L167" s="11"/>
      <c r="M167" s="127"/>
      <c r="N167" s="127"/>
      <c r="O167" s="12">
        <v>9</v>
      </c>
      <c r="P167" s="5" t="s">
        <v>589</v>
      </c>
      <c r="Q167" s="5">
        <v>103721997.4904</v>
      </c>
      <c r="R167" s="5">
        <v>0</v>
      </c>
      <c r="S167" s="5">
        <v>10210651.1151</v>
      </c>
      <c r="T167" s="5">
        <v>1906651.2990999999</v>
      </c>
      <c r="U167" s="5">
        <v>136574.5846</v>
      </c>
      <c r="V167" s="5">
        <v>32777357.7313</v>
      </c>
      <c r="W167" s="6">
        <f t="shared" si="15"/>
        <v>148753232.22049999</v>
      </c>
    </row>
    <row r="168" spans="1:23" ht="24.95" customHeight="1" x14ac:dyDescent="0.2">
      <c r="A168" s="129"/>
      <c r="B168" s="127"/>
      <c r="C168" s="1">
        <v>13</v>
      </c>
      <c r="D168" s="5" t="s">
        <v>213</v>
      </c>
      <c r="E168" s="5">
        <v>119686304.112</v>
      </c>
      <c r="F168" s="5">
        <v>0</v>
      </c>
      <c r="G168" s="5">
        <v>11782217.119899999</v>
      </c>
      <c r="H168" s="5">
        <v>2200112.3459000001</v>
      </c>
      <c r="I168" s="5">
        <v>157595.37669999999</v>
      </c>
      <c r="J168" s="5">
        <v>38680857.243799999</v>
      </c>
      <c r="K168" s="6">
        <f t="shared" si="14"/>
        <v>172507086.1983</v>
      </c>
      <c r="L168" s="11"/>
      <c r="M168" s="127"/>
      <c r="N168" s="127"/>
      <c r="O168" s="12">
        <v>10</v>
      </c>
      <c r="P168" s="5" t="s">
        <v>590</v>
      </c>
      <c r="Q168" s="5">
        <v>114227055.4976</v>
      </c>
      <c r="R168" s="5">
        <v>0</v>
      </c>
      <c r="S168" s="5">
        <v>11244795.123600001</v>
      </c>
      <c r="T168" s="5">
        <v>2099758.6724999999</v>
      </c>
      <c r="U168" s="5">
        <v>150406.98240000001</v>
      </c>
      <c r="V168" s="5">
        <v>35016853.244400002</v>
      </c>
      <c r="W168" s="6">
        <f t="shared" si="15"/>
        <v>162738869.5205</v>
      </c>
    </row>
    <row r="169" spans="1:23" ht="24.95" customHeight="1" x14ac:dyDescent="0.2">
      <c r="A169" s="129"/>
      <c r="B169" s="127"/>
      <c r="C169" s="1">
        <v>14</v>
      </c>
      <c r="D169" s="5" t="s">
        <v>214</v>
      </c>
      <c r="E169" s="5">
        <v>105796456.81380001</v>
      </c>
      <c r="F169" s="5">
        <v>0</v>
      </c>
      <c r="G169" s="5">
        <v>10414866.044600001</v>
      </c>
      <c r="H169" s="5">
        <v>1944784.6812</v>
      </c>
      <c r="I169" s="5">
        <v>139306.1018</v>
      </c>
      <c r="J169" s="5">
        <v>29563609.805599999</v>
      </c>
      <c r="K169" s="6">
        <f t="shared" si="14"/>
        <v>147859023.447</v>
      </c>
      <c r="L169" s="11"/>
      <c r="M169" s="127"/>
      <c r="N169" s="127"/>
      <c r="O169" s="12">
        <v>11</v>
      </c>
      <c r="P169" s="5" t="s">
        <v>591</v>
      </c>
      <c r="Q169" s="5">
        <v>111576383.101</v>
      </c>
      <c r="R169" s="5">
        <v>0</v>
      </c>
      <c r="S169" s="5">
        <v>10983856.3477</v>
      </c>
      <c r="T169" s="5">
        <v>2051033.1553</v>
      </c>
      <c r="U169" s="5">
        <v>146916.74419999999</v>
      </c>
      <c r="V169" s="5">
        <v>31870891.679200001</v>
      </c>
      <c r="W169" s="6">
        <f t="shared" si="15"/>
        <v>156629081.02740002</v>
      </c>
    </row>
    <row r="170" spans="1:23" ht="24.95" customHeight="1" x14ac:dyDescent="0.2">
      <c r="A170" s="129"/>
      <c r="B170" s="127"/>
      <c r="C170" s="1">
        <v>15</v>
      </c>
      <c r="D170" s="5" t="s">
        <v>215</v>
      </c>
      <c r="E170" s="5">
        <v>97362315.690799996</v>
      </c>
      <c r="F170" s="5">
        <v>0</v>
      </c>
      <c r="G170" s="5">
        <v>9584588.2390000001</v>
      </c>
      <c r="H170" s="5">
        <v>1789745.5717</v>
      </c>
      <c r="I170" s="5">
        <v>128200.5567</v>
      </c>
      <c r="J170" s="5">
        <v>27365491.6954</v>
      </c>
      <c r="K170" s="6">
        <f t="shared" si="14"/>
        <v>136230341.7536</v>
      </c>
      <c r="L170" s="11"/>
      <c r="M170" s="127"/>
      <c r="N170" s="127"/>
      <c r="O170" s="12">
        <v>12</v>
      </c>
      <c r="P170" s="5" t="s">
        <v>592</v>
      </c>
      <c r="Q170" s="5">
        <v>129832603.1548</v>
      </c>
      <c r="R170" s="5">
        <v>0</v>
      </c>
      <c r="S170" s="5">
        <v>12781044.004699999</v>
      </c>
      <c r="T170" s="5">
        <v>2386624.8960000002</v>
      </c>
      <c r="U170" s="5">
        <v>170955.38339999999</v>
      </c>
      <c r="V170" s="5">
        <v>39378257.214500003</v>
      </c>
      <c r="W170" s="6">
        <f t="shared" si="15"/>
        <v>184549484.6534</v>
      </c>
    </row>
    <row r="171" spans="1:23" ht="24.95" customHeight="1" x14ac:dyDescent="0.2">
      <c r="A171" s="129"/>
      <c r="B171" s="127"/>
      <c r="C171" s="1">
        <v>16</v>
      </c>
      <c r="D171" s="5" t="s">
        <v>216</v>
      </c>
      <c r="E171" s="5">
        <v>142663044.0165</v>
      </c>
      <c r="F171" s="5">
        <v>0</v>
      </c>
      <c r="G171" s="5">
        <v>14044104.478399999</v>
      </c>
      <c r="H171" s="5">
        <v>2622478.2089999998</v>
      </c>
      <c r="I171" s="5">
        <v>187849.69870000001</v>
      </c>
      <c r="J171" s="5">
        <v>34570200.3358</v>
      </c>
      <c r="K171" s="6">
        <f t="shared" si="14"/>
        <v>194087676.73839998</v>
      </c>
      <c r="L171" s="11"/>
      <c r="M171" s="127"/>
      <c r="N171" s="127"/>
      <c r="O171" s="12">
        <v>13</v>
      </c>
      <c r="P171" s="5" t="s">
        <v>593</v>
      </c>
      <c r="Q171" s="5">
        <v>132996761.78479999</v>
      </c>
      <c r="R171" s="5">
        <v>0</v>
      </c>
      <c r="S171" s="5">
        <v>13092531.641100001</v>
      </c>
      <c r="T171" s="5">
        <v>2444789.4832000001</v>
      </c>
      <c r="U171" s="5">
        <v>175121.74789999999</v>
      </c>
      <c r="V171" s="5">
        <v>37251910.090700001</v>
      </c>
      <c r="W171" s="6">
        <f t="shared" si="15"/>
        <v>185961114.74770001</v>
      </c>
    </row>
    <row r="172" spans="1:23" ht="24.95" customHeight="1" x14ac:dyDescent="0.2">
      <c r="A172" s="129"/>
      <c r="B172" s="127"/>
      <c r="C172" s="1">
        <v>17</v>
      </c>
      <c r="D172" s="5" t="s">
        <v>217</v>
      </c>
      <c r="E172" s="5">
        <v>147028769.1719</v>
      </c>
      <c r="F172" s="5">
        <v>0</v>
      </c>
      <c r="G172" s="5">
        <v>14473877.308700001</v>
      </c>
      <c r="H172" s="5">
        <v>2702730.3805999998</v>
      </c>
      <c r="I172" s="5">
        <v>193598.2102</v>
      </c>
      <c r="J172" s="5">
        <v>38128656.993000001</v>
      </c>
      <c r="K172" s="6">
        <f t="shared" si="14"/>
        <v>202527632.06440002</v>
      </c>
      <c r="L172" s="11"/>
      <c r="M172" s="127"/>
      <c r="N172" s="127"/>
      <c r="O172" s="12">
        <v>14</v>
      </c>
      <c r="P172" s="5" t="s">
        <v>594</v>
      </c>
      <c r="Q172" s="5">
        <v>147262712.5156</v>
      </c>
      <c r="R172" s="5">
        <v>0</v>
      </c>
      <c r="S172" s="5">
        <v>14496907.272700001</v>
      </c>
      <c r="T172" s="5">
        <v>2707030.8028000002</v>
      </c>
      <c r="U172" s="5">
        <v>193906.25210000001</v>
      </c>
      <c r="V172" s="5">
        <v>38589302.987000003</v>
      </c>
      <c r="W172" s="6">
        <f t="shared" si="15"/>
        <v>203249859.83020002</v>
      </c>
    </row>
    <row r="173" spans="1:23" ht="24.95" customHeight="1" x14ac:dyDescent="0.2">
      <c r="A173" s="129"/>
      <c r="B173" s="127"/>
      <c r="C173" s="1">
        <v>18</v>
      </c>
      <c r="D173" s="5" t="s">
        <v>218</v>
      </c>
      <c r="E173" s="5">
        <v>81865690.654699996</v>
      </c>
      <c r="F173" s="5">
        <v>0</v>
      </c>
      <c r="G173" s="5">
        <v>8059061.9714000002</v>
      </c>
      <c r="H173" s="5">
        <v>1504881.5991</v>
      </c>
      <c r="I173" s="5">
        <v>107795.5782</v>
      </c>
      <c r="J173" s="5">
        <v>27042221.330600001</v>
      </c>
      <c r="K173" s="6">
        <f t="shared" si="14"/>
        <v>118579651.134</v>
      </c>
      <c r="L173" s="11"/>
      <c r="M173" s="127"/>
      <c r="N173" s="127"/>
      <c r="O173" s="12">
        <v>15</v>
      </c>
      <c r="P173" s="5" t="s">
        <v>595</v>
      </c>
      <c r="Q173" s="5">
        <v>173760844.6769</v>
      </c>
      <c r="R173" s="5">
        <v>0</v>
      </c>
      <c r="S173" s="5">
        <v>17105449.233399998</v>
      </c>
      <c r="T173" s="5">
        <v>3194128.037</v>
      </c>
      <c r="U173" s="5">
        <v>228797.32130000001</v>
      </c>
      <c r="V173" s="5">
        <v>39762314.745899998</v>
      </c>
      <c r="W173" s="6">
        <f t="shared" si="15"/>
        <v>234051534.01449999</v>
      </c>
    </row>
    <row r="174" spans="1:23" ht="24.95" customHeight="1" x14ac:dyDescent="0.2">
      <c r="A174" s="129"/>
      <c r="B174" s="127"/>
      <c r="C174" s="1">
        <v>19</v>
      </c>
      <c r="D174" s="5" t="s">
        <v>219</v>
      </c>
      <c r="E174" s="5">
        <v>110289008.9621</v>
      </c>
      <c r="F174" s="5">
        <v>0</v>
      </c>
      <c r="G174" s="5">
        <v>10857124.039100001</v>
      </c>
      <c r="H174" s="5">
        <v>2027368.2276000001</v>
      </c>
      <c r="I174" s="5">
        <v>145221.61110000001</v>
      </c>
      <c r="J174" s="5">
        <v>30579462.664799999</v>
      </c>
      <c r="K174" s="6">
        <f t="shared" si="14"/>
        <v>153898185.50470001</v>
      </c>
      <c r="L174" s="11"/>
      <c r="M174" s="127"/>
      <c r="N174" s="127"/>
      <c r="O174" s="12">
        <v>16</v>
      </c>
      <c r="P174" s="5" t="s">
        <v>596</v>
      </c>
      <c r="Q174" s="5">
        <v>110048339.01450001</v>
      </c>
      <c r="R174" s="5">
        <v>0</v>
      </c>
      <c r="S174" s="5">
        <v>10833431.8916</v>
      </c>
      <c r="T174" s="5">
        <v>2022944.1547999999</v>
      </c>
      <c r="U174" s="5">
        <v>144904.7121</v>
      </c>
      <c r="V174" s="5">
        <v>38739691.038900003</v>
      </c>
      <c r="W174" s="6">
        <f t="shared" si="15"/>
        <v>161789310.81190002</v>
      </c>
    </row>
    <row r="175" spans="1:23" ht="24.95" customHeight="1" x14ac:dyDescent="0.2">
      <c r="A175" s="129"/>
      <c r="B175" s="127"/>
      <c r="C175" s="1">
        <v>20</v>
      </c>
      <c r="D175" s="5" t="s">
        <v>220</v>
      </c>
      <c r="E175" s="5">
        <v>130515090.52940001</v>
      </c>
      <c r="F175" s="5">
        <v>0</v>
      </c>
      <c r="G175" s="5">
        <v>12848229.7574</v>
      </c>
      <c r="H175" s="5">
        <v>2399170.5995999998</v>
      </c>
      <c r="I175" s="5">
        <v>171854.03969999999</v>
      </c>
      <c r="J175" s="5">
        <v>33341441.930199999</v>
      </c>
      <c r="K175" s="6">
        <f t="shared" si="14"/>
        <v>179275786.8563</v>
      </c>
      <c r="L175" s="11"/>
      <c r="M175" s="127"/>
      <c r="N175" s="127"/>
      <c r="O175" s="12">
        <v>17</v>
      </c>
      <c r="P175" s="5" t="s">
        <v>597</v>
      </c>
      <c r="Q175" s="5">
        <v>149368708.1503</v>
      </c>
      <c r="R175" s="5">
        <v>0</v>
      </c>
      <c r="S175" s="5">
        <v>14704226.715</v>
      </c>
      <c r="T175" s="5">
        <v>2745743.8955000001</v>
      </c>
      <c r="U175" s="5">
        <v>196679.29430000001</v>
      </c>
      <c r="V175" s="5">
        <v>42012869.310400002</v>
      </c>
      <c r="W175" s="6">
        <f t="shared" si="15"/>
        <v>209028227.3655</v>
      </c>
    </row>
    <row r="176" spans="1:23" ht="24.95" customHeight="1" x14ac:dyDescent="0.2">
      <c r="A176" s="129"/>
      <c r="B176" s="127"/>
      <c r="C176" s="1">
        <v>21</v>
      </c>
      <c r="D176" s="5" t="s">
        <v>221</v>
      </c>
      <c r="E176" s="5">
        <v>190061159.2489</v>
      </c>
      <c r="F176" s="5">
        <v>0</v>
      </c>
      <c r="G176" s="5">
        <v>18710092.695599999</v>
      </c>
      <c r="H176" s="5">
        <v>3493765.6905999999</v>
      </c>
      <c r="I176" s="5">
        <v>250260.54740000001</v>
      </c>
      <c r="J176" s="5">
        <v>62024332.914899997</v>
      </c>
      <c r="K176" s="6">
        <f t="shared" si="14"/>
        <v>274539611.09740001</v>
      </c>
      <c r="L176" s="11"/>
      <c r="M176" s="127"/>
      <c r="N176" s="127"/>
      <c r="O176" s="12">
        <v>18</v>
      </c>
      <c r="P176" s="5" t="s">
        <v>598</v>
      </c>
      <c r="Q176" s="5">
        <v>100895353.0552</v>
      </c>
      <c r="R176" s="5">
        <v>0</v>
      </c>
      <c r="S176" s="5">
        <v>9932389.2145000007</v>
      </c>
      <c r="T176" s="5">
        <v>1854691.007</v>
      </c>
      <c r="U176" s="5">
        <v>132852.63750000001</v>
      </c>
      <c r="V176" s="5">
        <v>31383691.5669</v>
      </c>
      <c r="W176" s="6">
        <f t="shared" si="15"/>
        <v>144198977.48109999</v>
      </c>
    </row>
    <row r="177" spans="1:23" ht="24.95" customHeight="1" x14ac:dyDescent="0.2">
      <c r="A177" s="129"/>
      <c r="B177" s="127"/>
      <c r="C177" s="1">
        <v>22</v>
      </c>
      <c r="D177" s="5" t="s">
        <v>222</v>
      </c>
      <c r="E177" s="5">
        <v>118685419.764</v>
      </c>
      <c r="F177" s="5">
        <v>0</v>
      </c>
      <c r="G177" s="5">
        <v>11683687.5781</v>
      </c>
      <c r="H177" s="5">
        <v>2181713.7662</v>
      </c>
      <c r="I177" s="5">
        <v>156277.47529999999</v>
      </c>
      <c r="J177" s="5">
        <v>32524351.068599999</v>
      </c>
      <c r="K177" s="6">
        <f t="shared" si="14"/>
        <v>165231449.65219998</v>
      </c>
      <c r="L177" s="11"/>
      <c r="M177" s="127"/>
      <c r="N177" s="127"/>
      <c r="O177" s="12">
        <v>19</v>
      </c>
      <c r="P177" s="5" t="s">
        <v>599</v>
      </c>
      <c r="Q177" s="5">
        <v>116118930.6362</v>
      </c>
      <c r="R177" s="5">
        <v>0</v>
      </c>
      <c r="S177" s="5">
        <v>11431036.0123</v>
      </c>
      <c r="T177" s="5">
        <v>2134535.7330999998</v>
      </c>
      <c r="U177" s="5">
        <v>152898.08429999999</v>
      </c>
      <c r="V177" s="5">
        <v>35478925.988399997</v>
      </c>
      <c r="W177" s="6">
        <f t="shared" si="15"/>
        <v>165316326.45429999</v>
      </c>
    </row>
    <row r="178" spans="1:23" ht="24.95" customHeight="1" x14ac:dyDescent="0.2">
      <c r="A178" s="129"/>
      <c r="B178" s="127"/>
      <c r="C178" s="1">
        <v>23</v>
      </c>
      <c r="D178" s="5" t="s">
        <v>223</v>
      </c>
      <c r="E178" s="5">
        <v>110522150.8901</v>
      </c>
      <c r="F178" s="5">
        <v>0</v>
      </c>
      <c r="G178" s="5">
        <v>10880075.1097</v>
      </c>
      <c r="H178" s="5">
        <v>2031653.9179</v>
      </c>
      <c r="I178" s="5">
        <v>145528.59770000001</v>
      </c>
      <c r="J178" s="5">
        <v>31567705.511500001</v>
      </c>
      <c r="K178" s="6">
        <f t="shared" si="14"/>
        <v>155147114.02689999</v>
      </c>
      <c r="L178" s="11"/>
      <c r="M178" s="127"/>
      <c r="N178" s="127"/>
      <c r="O178" s="12">
        <v>20</v>
      </c>
      <c r="P178" s="5" t="s">
        <v>600</v>
      </c>
      <c r="Q178" s="5">
        <v>133930181.93080001</v>
      </c>
      <c r="R178" s="5">
        <v>0</v>
      </c>
      <c r="S178" s="5">
        <v>13184419.839199999</v>
      </c>
      <c r="T178" s="5">
        <v>2461947.9141000002</v>
      </c>
      <c r="U178" s="5">
        <v>176350.8167</v>
      </c>
      <c r="V178" s="5">
        <v>37272674.023800001</v>
      </c>
      <c r="W178" s="6">
        <f t="shared" si="15"/>
        <v>187025574.52460003</v>
      </c>
    </row>
    <row r="179" spans="1:23" ht="24.95" customHeight="1" x14ac:dyDescent="0.2">
      <c r="A179" s="129"/>
      <c r="B179" s="127"/>
      <c r="C179" s="1">
        <v>24</v>
      </c>
      <c r="D179" s="5" t="s">
        <v>224</v>
      </c>
      <c r="E179" s="5">
        <v>107880098.2691</v>
      </c>
      <c r="F179" s="5">
        <v>0</v>
      </c>
      <c r="G179" s="5">
        <v>10619984.8859</v>
      </c>
      <c r="H179" s="5">
        <v>1983086.8522999999</v>
      </c>
      <c r="I179" s="5">
        <v>142049.7095</v>
      </c>
      <c r="J179" s="5">
        <v>31055904.6523</v>
      </c>
      <c r="K179" s="6">
        <f t="shared" si="14"/>
        <v>151681124.3691</v>
      </c>
      <c r="L179" s="11"/>
      <c r="M179" s="127"/>
      <c r="N179" s="127"/>
      <c r="O179" s="12">
        <v>21</v>
      </c>
      <c r="P179" s="5" t="s">
        <v>601</v>
      </c>
      <c r="Q179" s="5">
        <v>125992207.30940001</v>
      </c>
      <c r="R179" s="5">
        <v>0</v>
      </c>
      <c r="S179" s="5">
        <v>12402985.8967</v>
      </c>
      <c r="T179" s="5">
        <v>2316029.4977000002</v>
      </c>
      <c r="U179" s="5">
        <v>165898.59229999999</v>
      </c>
      <c r="V179" s="5">
        <v>36830612.896600001</v>
      </c>
      <c r="W179" s="6">
        <f t="shared" si="15"/>
        <v>177707734.19270003</v>
      </c>
    </row>
    <row r="180" spans="1:23" ht="24.95" customHeight="1" x14ac:dyDescent="0.2">
      <c r="A180" s="129"/>
      <c r="B180" s="127"/>
      <c r="C180" s="1">
        <v>25</v>
      </c>
      <c r="D180" s="5" t="s">
        <v>225</v>
      </c>
      <c r="E180" s="5">
        <v>123379102.29960001</v>
      </c>
      <c r="F180" s="5">
        <v>0</v>
      </c>
      <c r="G180" s="5">
        <v>12145745.3477</v>
      </c>
      <c r="H180" s="5">
        <v>2267994.5564000001</v>
      </c>
      <c r="I180" s="5">
        <v>162457.8204</v>
      </c>
      <c r="J180" s="5">
        <v>40626874.122199997</v>
      </c>
      <c r="K180" s="6">
        <f t="shared" si="14"/>
        <v>178582174.14630002</v>
      </c>
      <c r="L180" s="11"/>
      <c r="M180" s="127"/>
      <c r="N180" s="127"/>
      <c r="O180" s="12">
        <v>22</v>
      </c>
      <c r="P180" s="5" t="s">
        <v>602</v>
      </c>
      <c r="Q180" s="5">
        <v>148942093.34130001</v>
      </c>
      <c r="R180" s="5">
        <v>0</v>
      </c>
      <c r="S180" s="5">
        <v>14662229.693399999</v>
      </c>
      <c r="T180" s="5">
        <v>2737901.7242000001</v>
      </c>
      <c r="U180" s="5">
        <v>196117.55480000001</v>
      </c>
      <c r="V180" s="5">
        <v>41295686.0691</v>
      </c>
      <c r="W180" s="6">
        <f t="shared" si="15"/>
        <v>207834028.38280001</v>
      </c>
    </row>
    <row r="181" spans="1:23" ht="24.95" customHeight="1" x14ac:dyDescent="0.2">
      <c r="A181" s="129"/>
      <c r="B181" s="127"/>
      <c r="C181" s="1">
        <v>26</v>
      </c>
      <c r="D181" s="5" t="s">
        <v>226</v>
      </c>
      <c r="E181" s="5">
        <v>107247165.4683</v>
      </c>
      <c r="F181" s="5">
        <v>0</v>
      </c>
      <c r="G181" s="5">
        <v>10557677.408600001</v>
      </c>
      <c r="H181" s="5">
        <v>1971452.0767999999</v>
      </c>
      <c r="I181" s="5">
        <v>141216.30350000001</v>
      </c>
      <c r="J181" s="5">
        <v>30299676.188999999</v>
      </c>
      <c r="K181" s="6">
        <f t="shared" si="14"/>
        <v>150217187.44620001</v>
      </c>
      <c r="L181" s="11"/>
      <c r="M181" s="127"/>
      <c r="N181" s="127"/>
      <c r="O181" s="12">
        <v>23</v>
      </c>
      <c r="P181" s="5" t="s">
        <v>603</v>
      </c>
      <c r="Q181" s="5">
        <v>108925092.89229999</v>
      </c>
      <c r="R181" s="5">
        <v>0</v>
      </c>
      <c r="S181" s="5">
        <v>10722856.752800001</v>
      </c>
      <c r="T181" s="5">
        <v>2002296.2814</v>
      </c>
      <c r="U181" s="5">
        <v>143425.6925</v>
      </c>
      <c r="V181" s="5">
        <v>39879375.180600002</v>
      </c>
      <c r="W181" s="6">
        <f t="shared" si="15"/>
        <v>161673046.79960001</v>
      </c>
    </row>
    <row r="182" spans="1:23" ht="24.95" customHeight="1" x14ac:dyDescent="0.2">
      <c r="A182" s="129"/>
      <c r="B182" s="128"/>
      <c r="C182" s="1">
        <v>27</v>
      </c>
      <c r="D182" s="5" t="s">
        <v>227</v>
      </c>
      <c r="E182" s="5">
        <v>104015358.9429</v>
      </c>
      <c r="F182" s="5">
        <v>0</v>
      </c>
      <c r="G182" s="5">
        <v>10239530.3453</v>
      </c>
      <c r="H182" s="5">
        <v>1912043.9642</v>
      </c>
      <c r="I182" s="5">
        <v>136960.8645</v>
      </c>
      <c r="J182" s="5">
        <v>30489109.463</v>
      </c>
      <c r="K182" s="6">
        <f t="shared" si="14"/>
        <v>146793003.57990003</v>
      </c>
      <c r="L182" s="11"/>
      <c r="M182" s="127"/>
      <c r="N182" s="127"/>
      <c r="O182" s="12">
        <v>24</v>
      </c>
      <c r="P182" s="5" t="s">
        <v>604</v>
      </c>
      <c r="Q182" s="5">
        <v>88647736.220300004</v>
      </c>
      <c r="R182" s="5">
        <v>0</v>
      </c>
      <c r="S182" s="5">
        <v>8726703.3859000001</v>
      </c>
      <c r="T182" s="5">
        <v>1629551.3537999999</v>
      </c>
      <c r="U182" s="5">
        <v>116725.7481</v>
      </c>
      <c r="V182" s="5">
        <v>29871008.9452</v>
      </c>
      <c r="W182" s="6">
        <f t="shared" si="15"/>
        <v>128991725.6533</v>
      </c>
    </row>
    <row r="183" spans="1:23" ht="24.95" customHeight="1" x14ac:dyDescent="0.2">
      <c r="A183" s="1"/>
      <c r="B183" s="118" t="s">
        <v>819</v>
      </c>
      <c r="C183" s="119"/>
      <c r="D183" s="120"/>
      <c r="E183" s="14">
        <f>SUM(E156:E182)</f>
        <v>3213452021.5014</v>
      </c>
      <c r="F183" s="14">
        <f t="shared" ref="F183:K183" si="19">SUM(F156:F182)</f>
        <v>0</v>
      </c>
      <c r="G183" s="14">
        <f t="shared" si="19"/>
        <v>316340200.34789997</v>
      </c>
      <c r="H183" s="14">
        <f t="shared" si="19"/>
        <v>59070714.214100011</v>
      </c>
      <c r="I183" s="14">
        <f t="shared" si="19"/>
        <v>4231270.9512</v>
      </c>
      <c r="J183" s="14">
        <f t="shared" si="19"/>
        <v>927675171.18160009</v>
      </c>
      <c r="K183" s="14">
        <f t="shared" si="19"/>
        <v>4520769378.1962004</v>
      </c>
      <c r="L183" s="11"/>
      <c r="M183" s="128"/>
      <c r="N183" s="128"/>
      <c r="O183" s="12">
        <v>25</v>
      </c>
      <c r="P183" s="5" t="s">
        <v>605</v>
      </c>
      <c r="Q183" s="5">
        <v>98814806.800799996</v>
      </c>
      <c r="R183" s="5">
        <v>0</v>
      </c>
      <c r="S183" s="5">
        <v>9727575.0723999999</v>
      </c>
      <c r="T183" s="5">
        <v>1816445.733</v>
      </c>
      <c r="U183" s="5">
        <v>130113.1054</v>
      </c>
      <c r="V183" s="5">
        <v>29738526.024</v>
      </c>
      <c r="W183" s="6">
        <f t="shared" si="15"/>
        <v>140227466.73559999</v>
      </c>
    </row>
    <row r="184" spans="1:23" ht="24.95" customHeight="1" x14ac:dyDescent="0.2">
      <c r="A184" s="129">
        <v>9</v>
      </c>
      <c r="B184" s="126" t="s">
        <v>32</v>
      </c>
      <c r="C184" s="1">
        <v>1</v>
      </c>
      <c r="D184" s="5" t="s">
        <v>228</v>
      </c>
      <c r="E184" s="5">
        <v>110270095.31640001</v>
      </c>
      <c r="F184" s="5">
        <v>-2017457.56</v>
      </c>
      <c r="G184" s="5">
        <v>10855262.1329</v>
      </c>
      <c r="H184" s="5">
        <v>2027020.5508999999</v>
      </c>
      <c r="I184" s="5">
        <v>145196.70680000001</v>
      </c>
      <c r="J184" s="5">
        <v>33874624.880500004</v>
      </c>
      <c r="K184" s="6">
        <f t="shared" si="14"/>
        <v>155154742.0275</v>
      </c>
      <c r="L184" s="11"/>
      <c r="M184" s="1"/>
      <c r="N184" s="118" t="s">
        <v>837</v>
      </c>
      <c r="O184" s="119"/>
      <c r="P184" s="120"/>
      <c r="Q184" s="14">
        <f>SUM(Q159:Q183)</f>
        <v>3018761440.7233</v>
      </c>
      <c r="R184" s="14">
        <f t="shared" ref="R184:V184" si="20">SUM(R159:R183)</f>
        <v>0</v>
      </c>
      <c r="S184" s="14">
        <f t="shared" si="20"/>
        <v>297174375.8962</v>
      </c>
      <c r="T184" s="14">
        <f t="shared" si="20"/>
        <v>55491848.999799997</v>
      </c>
      <c r="U184" s="14">
        <f t="shared" si="20"/>
        <v>3974914.6735000005</v>
      </c>
      <c r="V184" s="14">
        <f t="shared" si="20"/>
        <v>886830134.35780013</v>
      </c>
      <c r="W184" s="8">
        <f t="shared" si="15"/>
        <v>4262232714.6506004</v>
      </c>
    </row>
    <row r="185" spans="1:23" ht="24.95" customHeight="1" x14ac:dyDescent="0.2">
      <c r="A185" s="129"/>
      <c r="B185" s="127"/>
      <c r="C185" s="1">
        <v>2</v>
      </c>
      <c r="D185" s="5" t="s">
        <v>229</v>
      </c>
      <c r="E185" s="5">
        <v>138608172.07749999</v>
      </c>
      <c r="F185" s="5">
        <v>-2544453.37</v>
      </c>
      <c r="G185" s="5">
        <v>13644932.811000001</v>
      </c>
      <c r="H185" s="5">
        <v>2547940.2417000001</v>
      </c>
      <c r="I185" s="5">
        <v>182510.49900000001</v>
      </c>
      <c r="J185" s="5">
        <v>34350314.551600002</v>
      </c>
      <c r="K185" s="6">
        <f t="shared" si="14"/>
        <v>186789416.81079999</v>
      </c>
      <c r="L185" s="11"/>
      <c r="M185" s="126">
        <v>27</v>
      </c>
      <c r="N185" s="126" t="s">
        <v>50</v>
      </c>
      <c r="O185" s="12">
        <v>1</v>
      </c>
      <c r="P185" s="5" t="s">
        <v>606</v>
      </c>
      <c r="Q185" s="5">
        <v>110940841.0809</v>
      </c>
      <c r="R185" s="5">
        <v>-5788847.5199999996</v>
      </c>
      <c r="S185" s="5">
        <v>10921292.0123</v>
      </c>
      <c r="T185" s="5">
        <v>2039350.4164</v>
      </c>
      <c r="U185" s="5">
        <v>146079.9025</v>
      </c>
      <c r="V185" s="5">
        <v>40376469.504100002</v>
      </c>
      <c r="W185" s="6">
        <f t="shared" si="15"/>
        <v>158635185.3962</v>
      </c>
    </row>
    <row r="186" spans="1:23" ht="24.95" customHeight="1" x14ac:dyDescent="0.2">
      <c r="A186" s="129"/>
      <c r="B186" s="127"/>
      <c r="C186" s="1">
        <v>3</v>
      </c>
      <c r="D186" s="5" t="s">
        <v>230</v>
      </c>
      <c r="E186" s="5">
        <v>132688836.56389999</v>
      </c>
      <c r="F186" s="5">
        <v>-2434582.2599999998</v>
      </c>
      <c r="G186" s="5">
        <v>13062218.7173</v>
      </c>
      <c r="H186" s="5">
        <v>2439129.1022000001</v>
      </c>
      <c r="I186" s="5">
        <v>174716.29139999999</v>
      </c>
      <c r="J186" s="5">
        <v>43398424.111000001</v>
      </c>
      <c r="K186" s="6">
        <f t="shared" si="14"/>
        <v>189328742.52579999</v>
      </c>
      <c r="L186" s="11"/>
      <c r="M186" s="127"/>
      <c r="N186" s="127"/>
      <c r="O186" s="12">
        <v>2</v>
      </c>
      <c r="P186" s="5" t="s">
        <v>607</v>
      </c>
      <c r="Q186" s="5">
        <v>114529443.2537</v>
      </c>
      <c r="R186" s="5">
        <v>-5788847.5199999996</v>
      </c>
      <c r="S186" s="5">
        <v>11274562.9255</v>
      </c>
      <c r="T186" s="5">
        <v>2105317.2620000001</v>
      </c>
      <c r="U186" s="5">
        <v>150805.1476</v>
      </c>
      <c r="V186" s="5">
        <v>44058983.138599999</v>
      </c>
      <c r="W186" s="6">
        <f t="shared" si="15"/>
        <v>166330264.20739999</v>
      </c>
    </row>
    <row r="187" spans="1:23" ht="24.95" customHeight="1" x14ac:dyDescent="0.2">
      <c r="A187" s="129"/>
      <c r="B187" s="127"/>
      <c r="C187" s="1">
        <v>4</v>
      </c>
      <c r="D187" s="5" t="s">
        <v>231</v>
      </c>
      <c r="E187" s="5">
        <v>85613160.834999993</v>
      </c>
      <c r="F187" s="5">
        <v>-1558697.37</v>
      </c>
      <c r="G187" s="5">
        <v>8427972.2459999993</v>
      </c>
      <c r="H187" s="5">
        <v>1573768.8078000001</v>
      </c>
      <c r="I187" s="5">
        <v>112730.01059999999</v>
      </c>
      <c r="J187" s="5">
        <v>25417309.404100001</v>
      </c>
      <c r="K187" s="6">
        <f t="shared" si="14"/>
        <v>119586243.93349999</v>
      </c>
      <c r="L187" s="11"/>
      <c r="M187" s="127"/>
      <c r="N187" s="127"/>
      <c r="O187" s="12">
        <v>3</v>
      </c>
      <c r="P187" s="5" t="s">
        <v>608</v>
      </c>
      <c r="Q187" s="5">
        <v>176035545.72299999</v>
      </c>
      <c r="R187" s="5">
        <v>-5788847.5199999996</v>
      </c>
      <c r="S187" s="5">
        <v>17329376.455499999</v>
      </c>
      <c r="T187" s="5">
        <v>3235942.3272000002</v>
      </c>
      <c r="U187" s="5">
        <v>231792.50409999999</v>
      </c>
      <c r="V187" s="5">
        <v>64844507.756800003</v>
      </c>
      <c r="W187" s="6">
        <f t="shared" si="15"/>
        <v>255888317.24659997</v>
      </c>
    </row>
    <row r="188" spans="1:23" ht="24.95" customHeight="1" x14ac:dyDescent="0.2">
      <c r="A188" s="129"/>
      <c r="B188" s="127"/>
      <c r="C188" s="1">
        <v>5</v>
      </c>
      <c r="D188" s="5" t="s">
        <v>232</v>
      </c>
      <c r="E188" s="5">
        <v>102271049.9096</v>
      </c>
      <c r="F188" s="5">
        <v>-1868649.67</v>
      </c>
      <c r="G188" s="5">
        <v>10067816.230599999</v>
      </c>
      <c r="H188" s="5">
        <v>1879979.5115</v>
      </c>
      <c r="I188" s="5">
        <v>134664.06830000001</v>
      </c>
      <c r="J188" s="5">
        <v>30942095.483100001</v>
      </c>
      <c r="K188" s="6">
        <f t="shared" si="14"/>
        <v>143426955.53310001</v>
      </c>
      <c r="L188" s="11"/>
      <c r="M188" s="127"/>
      <c r="N188" s="127"/>
      <c r="O188" s="12">
        <v>4</v>
      </c>
      <c r="P188" s="5" t="s">
        <v>609</v>
      </c>
      <c r="Q188" s="5">
        <v>115744849.0941</v>
      </c>
      <c r="R188" s="5">
        <v>-5788847.5199999996</v>
      </c>
      <c r="S188" s="5">
        <v>11394210.495999999</v>
      </c>
      <c r="T188" s="5">
        <v>2127659.2451999998</v>
      </c>
      <c r="U188" s="5">
        <v>152405.51730000001</v>
      </c>
      <c r="V188" s="5">
        <v>38909226.794</v>
      </c>
      <c r="W188" s="6">
        <f t="shared" si="15"/>
        <v>162539503.6266</v>
      </c>
    </row>
    <row r="189" spans="1:23" ht="24.95" customHeight="1" x14ac:dyDescent="0.2">
      <c r="A189" s="129"/>
      <c r="B189" s="127"/>
      <c r="C189" s="1">
        <v>6</v>
      </c>
      <c r="D189" s="5" t="s">
        <v>233</v>
      </c>
      <c r="E189" s="5">
        <v>117655257.0826</v>
      </c>
      <c r="F189" s="5">
        <v>-2154700.0699999998</v>
      </c>
      <c r="G189" s="5">
        <v>11582275.804500001</v>
      </c>
      <c r="H189" s="5">
        <v>2162776.9826000002</v>
      </c>
      <c r="I189" s="5">
        <v>154921.0221</v>
      </c>
      <c r="J189" s="5">
        <v>35708847.5392</v>
      </c>
      <c r="K189" s="6">
        <f t="shared" si="14"/>
        <v>165109378.361</v>
      </c>
      <c r="L189" s="11"/>
      <c r="M189" s="127"/>
      <c r="N189" s="127"/>
      <c r="O189" s="12">
        <v>5</v>
      </c>
      <c r="P189" s="5" t="s">
        <v>610</v>
      </c>
      <c r="Q189" s="5">
        <v>103728064.2464</v>
      </c>
      <c r="R189" s="5">
        <v>-5788847.5199999996</v>
      </c>
      <c r="S189" s="5">
        <v>10211248.341600001</v>
      </c>
      <c r="T189" s="5">
        <v>1906762.8202</v>
      </c>
      <c r="U189" s="5">
        <v>136582.5729</v>
      </c>
      <c r="V189" s="5">
        <v>37933021.009999998</v>
      </c>
      <c r="W189" s="6">
        <f t="shared" si="15"/>
        <v>148126831.4711</v>
      </c>
    </row>
    <row r="190" spans="1:23" ht="24.95" customHeight="1" x14ac:dyDescent="0.2">
      <c r="A190" s="129"/>
      <c r="B190" s="127"/>
      <c r="C190" s="1">
        <v>7</v>
      </c>
      <c r="D190" s="5" t="s">
        <v>234</v>
      </c>
      <c r="E190" s="5">
        <v>134885548.2324</v>
      </c>
      <c r="F190" s="5">
        <v>-2475446.61</v>
      </c>
      <c r="G190" s="5">
        <v>13278468.4714</v>
      </c>
      <c r="H190" s="5">
        <v>2479509.7664000001</v>
      </c>
      <c r="I190" s="5">
        <v>177608.78270000001</v>
      </c>
      <c r="J190" s="5">
        <v>36984625.720899999</v>
      </c>
      <c r="K190" s="6">
        <f t="shared" si="14"/>
        <v>185330314.36380002</v>
      </c>
      <c r="L190" s="11"/>
      <c r="M190" s="127"/>
      <c r="N190" s="127"/>
      <c r="O190" s="12">
        <v>6</v>
      </c>
      <c r="P190" s="5" t="s">
        <v>611</v>
      </c>
      <c r="Q190" s="5">
        <v>78903323.578700006</v>
      </c>
      <c r="R190" s="5">
        <v>-5788847.5199999996</v>
      </c>
      <c r="S190" s="5">
        <v>7767439.1968</v>
      </c>
      <c r="T190" s="5">
        <v>1450426.4095000001</v>
      </c>
      <c r="U190" s="5">
        <v>103894.9201</v>
      </c>
      <c r="V190" s="5">
        <v>29379634.7271</v>
      </c>
      <c r="W190" s="6">
        <f t="shared" si="15"/>
        <v>111815871.31220001</v>
      </c>
    </row>
    <row r="191" spans="1:23" ht="24.95" customHeight="1" x14ac:dyDescent="0.2">
      <c r="A191" s="129"/>
      <c r="B191" s="127"/>
      <c r="C191" s="1">
        <v>8</v>
      </c>
      <c r="D191" s="5" t="s">
        <v>235</v>
      </c>
      <c r="E191" s="5">
        <v>106850118.4878</v>
      </c>
      <c r="F191" s="5">
        <v>-1953847.98</v>
      </c>
      <c r="G191" s="5">
        <v>10518591.1174</v>
      </c>
      <c r="H191" s="5">
        <v>1964153.4309</v>
      </c>
      <c r="I191" s="5">
        <v>140693.497</v>
      </c>
      <c r="J191" s="5">
        <v>36476887.370399997</v>
      </c>
      <c r="K191" s="6">
        <f t="shared" si="14"/>
        <v>153996595.9235</v>
      </c>
      <c r="L191" s="11"/>
      <c r="M191" s="127"/>
      <c r="N191" s="127"/>
      <c r="O191" s="12">
        <v>7</v>
      </c>
      <c r="P191" s="5" t="s">
        <v>793</v>
      </c>
      <c r="Q191" s="5">
        <v>76865780.356199995</v>
      </c>
      <c r="R191" s="5">
        <v>-5788847.5199999996</v>
      </c>
      <c r="S191" s="5">
        <v>7566858.3799999999</v>
      </c>
      <c r="T191" s="5">
        <v>1412971.6311000001</v>
      </c>
      <c r="U191" s="5">
        <v>101212.0117</v>
      </c>
      <c r="V191" s="5">
        <v>29737361.183899999</v>
      </c>
      <c r="W191" s="6">
        <f t="shared" si="15"/>
        <v>109895336.0429</v>
      </c>
    </row>
    <row r="192" spans="1:23" ht="24.95" customHeight="1" x14ac:dyDescent="0.2">
      <c r="A192" s="129"/>
      <c r="B192" s="127"/>
      <c r="C192" s="1">
        <v>9</v>
      </c>
      <c r="D192" s="5" t="s">
        <v>236</v>
      </c>
      <c r="E192" s="5">
        <v>113889055.9346</v>
      </c>
      <c r="F192" s="5">
        <v>-2084922.28</v>
      </c>
      <c r="G192" s="5">
        <v>11211521.606899999</v>
      </c>
      <c r="H192" s="5">
        <v>2093545.4552</v>
      </c>
      <c r="I192" s="5">
        <v>149961.9259</v>
      </c>
      <c r="J192" s="5">
        <v>37397572.202699997</v>
      </c>
      <c r="K192" s="6">
        <f t="shared" si="14"/>
        <v>162656734.84529999</v>
      </c>
      <c r="L192" s="11"/>
      <c r="M192" s="127"/>
      <c r="N192" s="127"/>
      <c r="O192" s="12">
        <v>8</v>
      </c>
      <c r="P192" s="5" t="s">
        <v>612</v>
      </c>
      <c r="Q192" s="5">
        <v>172598852.30950001</v>
      </c>
      <c r="R192" s="5">
        <v>-5788847.5199999996</v>
      </c>
      <c r="S192" s="5">
        <v>16991059.817899998</v>
      </c>
      <c r="T192" s="5">
        <v>3172767.9175999998</v>
      </c>
      <c r="U192" s="5">
        <v>227267.283</v>
      </c>
      <c r="V192" s="5">
        <v>64714507.479800001</v>
      </c>
      <c r="W192" s="6">
        <f t="shared" si="15"/>
        <v>251915607.28780001</v>
      </c>
    </row>
    <row r="193" spans="1:23" ht="24.95" customHeight="1" x14ac:dyDescent="0.2">
      <c r="A193" s="129"/>
      <c r="B193" s="127"/>
      <c r="C193" s="1">
        <v>10</v>
      </c>
      <c r="D193" s="5" t="s">
        <v>237</v>
      </c>
      <c r="E193" s="5">
        <v>89179569.208499998</v>
      </c>
      <c r="F193" s="5">
        <v>-1625005.68</v>
      </c>
      <c r="G193" s="5">
        <v>8779058.3465</v>
      </c>
      <c r="H193" s="5">
        <v>1639327.6798</v>
      </c>
      <c r="I193" s="5">
        <v>117426.0322</v>
      </c>
      <c r="J193" s="5">
        <v>29014209.430300001</v>
      </c>
      <c r="K193" s="6">
        <f t="shared" si="14"/>
        <v>127104585.01729998</v>
      </c>
      <c r="L193" s="11"/>
      <c r="M193" s="127"/>
      <c r="N193" s="127"/>
      <c r="O193" s="12">
        <v>9</v>
      </c>
      <c r="P193" s="5" t="s">
        <v>613</v>
      </c>
      <c r="Q193" s="5">
        <v>102717779.43170001</v>
      </c>
      <c r="R193" s="5">
        <v>-5788847.5199999996</v>
      </c>
      <c r="S193" s="5">
        <v>10111793.3946</v>
      </c>
      <c r="T193" s="5">
        <v>1888191.4380000001</v>
      </c>
      <c r="U193" s="5">
        <v>135252.2936</v>
      </c>
      <c r="V193" s="5">
        <v>33520384.2918</v>
      </c>
      <c r="W193" s="6">
        <f t="shared" si="15"/>
        <v>142584553.32969999</v>
      </c>
    </row>
    <row r="194" spans="1:23" ht="24.95" customHeight="1" x14ac:dyDescent="0.2">
      <c r="A194" s="129"/>
      <c r="B194" s="127"/>
      <c r="C194" s="1">
        <v>11</v>
      </c>
      <c r="D194" s="5" t="s">
        <v>238</v>
      </c>
      <c r="E194" s="5">
        <v>121684264.71089999</v>
      </c>
      <c r="F194" s="5">
        <v>-2231802.6</v>
      </c>
      <c r="G194" s="5">
        <v>11978901.324899999</v>
      </c>
      <c r="H194" s="5">
        <v>2236839.5036999998</v>
      </c>
      <c r="I194" s="5">
        <v>160226.16519999999</v>
      </c>
      <c r="J194" s="5">
        <v>35197272.375</v>
      </c>
      <c r="K194" s="6">
        <f t="shared" si="14"/>
        <v>169025701.4797</v>
      </c>
      <c r="L194" s="11"/>
      <c r="M194" s="127"/>
      <c r="N194" s="127"/>
      <c r="O194" s="12">
        <v>10</v>
      </c>
      <c r="P194" s="5" t="s">
        <v>614</v>
      </c>
      <c r="Q194" s="5">
        <v>128335821.5434</v>
      </c>
      <c r="R194" s="5">
        <v>-5788847.5199999996</v>
      </c>
      <c r="S194" s="5">
        <v>12633697.1043</v>
      </c>
      <c r="T194" s="5">
        <v>2359110.5723999999</v>
      </c>
      <c r="U194" s="5">
        <v>168984.51569999999</v>
      </c>
      <c r="V194" s="5">
        <v>46621222.395000003</v>
      </c>
      <c r="W194" s="6">
        <f t="shared" si="15"/>
        <v>184329988.61080003</v>
      </c>
    </row>
    <row r="195" spans="1:23" ht="24.95" customHeight="1" x14ac:dyDescent="0.2">
      <c r="A195" s="129"/>
      <c r="B195" s="127"/>
      <c r="C195" s="1">
        <v>12</v>
      </c>
      <c r="D195" s="5" t="s">
        <v>239</v>
      </c>
      <c r="E195" s="5">
        <v>105011064.73109999</v>
      </c>
      <c r="F195" s="5">
        <v>-2540598.25</v>
      </c>
      <c r="G195" s="5">
        <v>10337550.096799999</v>
      </c>
      <c r="H195" s="5">
        <v>1930347.35</v>
      </c>
      <c r="I195" s="5">
        <v>138271.94699999999</v>
      </c>
      <c r="J195" s="5">
        <v>31280788.3345</v>
      </c>
      <c r="K195" s="6">
        <f t="shared" si="14"/>
        <v>146157424.2094</v>
      </c>
      <c r="L195" s="11"/>
      <c r="M195" s="127"/>
      <c r="N195" s="127"/>
      <c r="O195" s="12">
        <v>11</v>
      </c>
      <c r="P195" s="5" t="s">
        <v>615</v>
      </c>
      <c r="Q195" s="5">
        <v>99011142.4815</v>
      </c>
      <c r="R195" s="5">
        <v>-5788847.5199999996</v>
      </c>
      <c r="S195" s="5">
        <v>9746902.8445999995</v>
      </c>
      <c r="T195" s="5">
        <v>1820054.8389999999</v>
      </c>
      <c r="U195" s="5">
        <v>130371.6278</v>
      </c>
      <c r="V195" s="5">
        <v>36818238.5418</v>
      </c>
      <c r="W195" s="6">
        <f t="shared" si="15"/>
        <v>141737862.81470001</v>
      </c>
    </row>
    <row r="196" spans="1:23" ht="24.95" customHeight="1" x14ac:dyDescent="0.2">
      <c r="A196" s="129"/>
      <c r="B196" s="127"/>
      <c r="C196" s="1">
        <v>13</v>
      </c>
      <c r="D196" s="5" t="s">
        <v>240</v>
      </c>
      <c r="E196" s="5">
        <v>115738060.36310001</v>
      </c>
      <c r="F196" s="5">
        <v>-2119233.0099999998</v>
      </c>
      <c r="G196" s="5">
        <v>11393542.1964</v>
      </c>
      <c r="H196" s="5">
        <v>2127534.4526</v>
      </c>
      <c r="I196" s="5">
        <v>152396.57829999999</v>
      </c>
      <c r="J196" s="5">
        <v>35954177.923100002</v>
      </c>
      <c r="K196" s="6">
        <f t="shared" si="14"/>
        <v>163246478.50350001</v>
      </c>
      <c r="L196" s="11"/>
      <c r="M196" s="127"/>
      <c r="N196" s="127"/>
      <c r="O196" s="12">
        <v>12</v>
      </c>
      <c r="P196" s="5" t="s">
        <v>616</v>
      </c>
      <c r="Q196" s="5">
        <v>89452236.185599998</v>
      </c>
      <c r="R196" s="5">
        <v>-5788847.5199999996</v>
      </c>
      <c r="S196" s="5">
        <v>8805900.3610999994</v>
      </c>
      <c r="T196" s="5">
        <v>1644339.9323</v>
      </c>
      <c r="U196" s="5">
        <v>117785.0629</v>
      </c>
      <c r="V196" s="5">
        <v>34162787.281199999</v>
      </c>
      <c r="W196" s="6">
        <f t="shared" si="15"/>
        <v>128394201.30310002</v>
      </c>
    </row>
    <row r="197" spans="1:23" ht="24.95" customHeight="1" x14ac:dyDescent="0.2">
      <c r="A197" s="129"/>
      <c r="B197" s="127"/>
      <c r="C197" s="1">
        <v>14</v>
      </c>
      <c r="D197" s="5" t="s">
        <v>241</v>
      </c>
      <c r="E197" s="5">
        <v>109573436.77320001</v>
      </c>
      <c r="F197" s="5">
        <v>-2004350.13</v>
      </c>
      <c r="G197" s="5">
        <v>10786681.335100001</v>
      </c>
      <c r="H197" s="5">
        <v>2014214.3481999999</v>
      </c>
      <c r="I197" s="5">
        <v>144279.39079999999</v>
      </c>
      <c r="J197" s="5">
        <v>35025969.926600002</v>
      </c>
      <c r="K197" s="6">
        <f t="shared" si="14"/>
        <v>155540231.64390001</v>
      </c>
      <c r="L197" s="11"/>
      <c r="M197" s="127"/>
      <c r="N197" s="127"/>
      <c r="O197" s="12">
        <v>13</v>
      </c>
      <c r="P197" s="5" t="s">
        <v>852</v>
      </c>
      <c r="Q197" s="5">
        <v>80664267.781000003</v>
      </c>
      <c r="R197" s="5">
        <v>-5788847.5199999996</v>
      </c>
      <c r="S197" s="5">
        <v>7940790.9188999999</v>
      </c>
      <c r="T197" s="5">
        <v>1482796.6553</v>
      </c>
      <c r="U197" s="5">
        <v>106213.6204</v>
      </c>
      <c r="V197" s="5">
        <v>30318375.153499998</v>
      </c>
      <c r="W197" s="6">
        <f t="shared" si="15"/>
        <v>114723596.60910001</v>
      </c>
    </row>
    <row r="198" spans="1:23" ht="24.95" customHeight="1" x14ac:dyDescent="0.2">
      <c r="A198" s="129"/>
      <c r="B198" s="127"/>
      <c r="C198" s="1">
        <v>15</v>
      </c>
      <c r="D198" s="5" t="s">
        <v>242</v>
      </c>
      <c r="E198" s="5">
        <v>124288622.8592</v>
      </c>
      <c r="F198" s="5">
        <v>-2278449.64</v>
      </c>
      <c r="G198" s="5">
        <v>12235280.8112</v>
      </c>
      <c r="H198" s="5">
        <v>2284713.6573999999</v>
      </c>
      <c r="I198" s="5">
        <v>163655.4198</v>
      </c>
      <c r="J198" s="5">
        <v>37458810.759099998</v>
      </c>
      <c r="K198" s="6">
        <f t="shared" si="14"/>
        <v>174152633.86670002</v>
      </c>
      <c r="L198" s="11"/>
      <c r="M198" s="127"/>
      <c r="N198" s="127"/>
      <c r="O198" s="12">
        <v>14</v>
      </c>
      <c r="P198" s="5" t="s">
        <v>617</v>
      </c>
      <c r="Q198" s="5">
        <v>92733819.713200003</v>
      </c>
      <c r="R198" s="5">
        <v>-5788847.5199999996</v>
      </c>
      <c r="S198" s="5">
        <v>9128947.5962000005</v>
      </c>
      <c r="T198" s="5">
        <v>1704663.0619000001</v>
      </c>
      <c r="U198" s="5">
        <v>122106.0451</v>
      </c>
      <c r="V198" s="5">
        <v>31415478.185899999</v>
      </c>
      <c r="W198" s="6">
        <f t="shared" si="15"/>
        <v>129316167.08230002</v>
      </c>
    </row>
    <row r="199" spans="1:23" ht="24.95" customHeight="1" x14ac:dyDescent="0.2">
      <c r="A199" s="129"/>
      <c r="B199" s="127"/>
      <c r="C199" s="1">
        <v>16</v>
      </c>
      <c r="D199" s="5" t="s">
        <v>243</v>
      </c>
      <c r="E199" s="5">
        <v>116809983.8642</v>
      </c>
      <c r="F199" s="5">
        <v>-2139279.5699999998</v>
      </c>
      <c r="G199" s="5">
        <v>11499065.0089</v>
      </c>
      <c r="H199" s="5">
        <v>2147238.8969999999</v>
      </c>
      <c r="I199" s="5">
        <v>153808.0196</v>
      </c>
      <c r="J199" s="5">
        <v>35913327.141599998</v>
      </c>
      <c r="K199" s="6">
        <f t="shared" si="14"/>
        <v>164384143.36129999</v>
      </c>
      <c r="L199" s="11"/>
      <c r="M199" s="127"/>
      <c r="N199" s="127"/>
      <c r="O199" s="12">
        <v>15</v>
      </c>
      <c r="P199" s="5" t="s">
        <v>618</v>
      </c>
      <c r="Q199" s="5">
        <v>97131084.808300003</v>
      </c>
      <c r="R199" s="5">
        <v>-5788847.5199999996</v>
      </c>
      <c r="S199" s="5">
        <v>9561825.2964999992</v>
      </c>
      <c r="T199" s="5">
        <v>1785495.0109000001</v>
      </c>
      <c r="U199" s="5">
        <v>127896.0865</v>
      </c>
      <c r="V199" s="5">
        <v>36546953.241499998</v>
      </c>
      <c r="W199" s="6">
        <f t="shared" si="15"/>
        <v>139364406.9237</v>
      </c>
    </row>
    <row r="200" spans="1:23" ht="24.95" customHeight="1" x14ac:dyDescent="0.2">
      <c r="A200" s="129"/>
      <c r="B200" s="127"/>
      <c r="C200" s="1">
        <v>17</v>
      </c>
      <c r="D200" s="5" t="s">
        <v>244</v>
      </c>
      <c r="E200" s="5">
        <v>117270475.29260001</v>
      </c>
      <c r="F200" s="5">
        <v>-2147660.84</v>
      </c>
      <c r="G200" s="5">
        <v>11544396.929099999</v>
      </c>
      <c r="H200" s="5">
        <v>2155703.7993000001</v>
      </c>
      <c r="I200" s="5">
        <v>154414.36569999999</v>
      </c>
      <c r="J200" s="5">
        <v>37760188.716200002</v>
      </c>
      <c r="K200" s="6">
        <f t="shared" si="14"/>
        <v>166737518.26290002</v>
      </c>
      <c r="L200" s="11"/>
      <c r="M200" s="127"/>
      <c r="N200" s="127"/>
      <c r="O200" s="12">
        <v>16</v>
      </c>
      <c r="P200" s="5" t="s">
        <v>619</v>
      </c>
      <c r="Q200" s="5">
        <v>117771732.49339999</v>
      </c>
      <c r="R200" s="5">
        <v>-5788847.5199999996</v>
      </c>
      <c r="S200" s="5">
        <v>11593741.9333</v>
      </c>
      <c r="T200" s="5">
        <v>2164918.0713</v>
      </c>
      <c r="U200" s="5">
        <v>155074.38949999999</v>
      </c>
      <c r="V200" s="5">
        <v>42446994.749700002</v>
      </c>
      <c r="W200" s="6">
        <f t="shared" si="15"/>
        <v>168343614.11720002</v>
      </c>
    </row>
    <row r="201" spans="1:23" ht="24.95" customHeight="1" x14ac:dyDescent="0.2">
      <c r="A201" s="129"/>
      <c r="B201" s="128"/>
      <c r="C201" s="1">
        <v>18</v>
      </c>
      <c r="D201" s="5" t="s">
        <v>245</v>
      </c>
      <c r="E201" s="5">
        <v>129324535.4369</v>
      </c>
      <c r="F201" s="5">
        <v>-2372129.21</v>
      </c>
      <c r="G201" s="5">
        <v>12731028.556299999</v>
      </c>
      <c r="H201" s="5">
        <v>2377285.4309</v>
      </c>
      <c r="I201" s="5">
        <v>170286.39180000001</v>
      </c>
      <c r="J201" s="5">
        <v>38842997.736599997</v>
      </c>
      <c r="K201" s="6">
        <f t="shared" ref="K201:K264" si="21">E201+F201+G201+H201+I201+J201</f>
        <v>181074004.34250003</v>
      </c>
      <c r="L201" s="11"/>
      <c r="M201" s="127"/>
      <c r="N201" s="127"/>
      <c r="O201" s="12">
        <v>17</v>
      </c>
      <c r="P201" s="5" t="s">
        <v>853</v>
      </c>
      <c r="Q201" s="5">
        <v>98867017.426599994</v>
      </c>
      <c r="R201" s="5">
        <v>-5788847.5199999996</v>
      </c>
      <c r="S201" s="5">
        <v>9732714.8160999995</v>
      </c>
      <c r="T201" s="5">
        <v>1817405.4856</v>
      </c>
      <c r="U201" s="5">
        <v>130181.85309999999</v>
      </c>
      <c r="V201" s="5">
        <v>33464186.255399998</v>
      </c>
      <c r="W201" s="6">
        <f t="shared" ref="W201:W264" si="22">Q201+R201+S201+T201+U201+V201</f>
        <v>138222658.3168</v>
      </c>
    </row>
    <row r="202" spans="1:23" ht="24.95" customHeight="1" x14ac:dyDescent="0.2">
      <c r="A202" s="1"/>
      <c r="B202" s="118" t="s">
        <v>820</v>
      </c>
      <c r="C202" s="119"/>
      <c r="D202" s="120"/>
      <c r="E202" s="14">
        <f>SUM(E184:E201)</f>
        <v>2071611307.6795001</v>
      </c>
      <c r="F202" s="14">
        <f t="shared" ref="F202:K202" si="23">SUM(F184:F201)</f>
        <v>-38551266.100000001</v>
      </c>
      <c r="G202" s="14">
        <f t="shared" si="23"/>
        <v>203934563.7432</v>
      </c>
      <c r="H202" s="14">
        <f t="shared" si="23"/>
        <v>38081028.968100004</v>
      </c>
      <c r="I202" s="14">
        <f t="shared" si="23"/>
        <v>2727767.1141999993</v>
      </c>
      <c r="J202" s="14">
        <f t="shared" si="23"/>
        <v>630998443.60650003</v>
      </c>
      <c r="K202" s="14">
        <f t="shared" si="23"/>
        <v>2908801845.0115004</v>
      </c>
      <c r="L202" s="11"/>
      <c r="M202" s="127"/>
      <c r="N202" s="127"/>
      <c r="O202" s="12">
        <v>18</v>
      </c>
      <c r="P202" s="5" t="s">
        <v>620</v>
      </c>
      <c r="Q202" s="5">
        <v>91886607.834000006</v>
      </c>
      <c r="R202" s="5">
        <v>-5788847.5199999996</v>
      </c>
      <c r="S202" s="5">
        <v>9045545.9539999999</v>
      </c>
      <c r="T202" s="5">
        <v>1689089.3392</v>
      </c>
      <c r="U202" s="5">
        <v>120990.49</v>
      </c>
      <c r="V202" s="5">
        <v>34793830.292599998</v>
      </c>
      <c r="W202" s="6">
        <f t="shared" si="22"/>
        <v>131747216.38980001</v>
      </c>
    </row>
    <row r="203" spans="1:23" ht="24.95" customHeight="1" x14ac:dyDescent="0.2">
      <c r="A203" s="129">
        <v>10</v>
      </c>
      <c r="B203" s="126" t="s">
        <v>33</v>
      </c>
      <c r="C203" s="1">
        <v>1</v>
      </c>
      <c r="D203" s="5" t="s">
        <v>246</v>
      </c>
      <c r="E203" s="5">
        <v>90560952.654899999</v>
      </c>
      <c r="F203" s="5">
        <v>0</v>
      </c>
      <c r="G203" s="5">
        <v>8915045.1647999994</v>
      </c>
      <c r="H203" s="5">
        <v>1664720.7169999999</v>
      </c>
      <c r="I203" s="5">
        <v>119244.95080000001</v>
      </c>
      <c r="J203" s="5">
        <v>32629363.7148</v>
      </c>
      <c r="K203" s="6">
        <f t="shared" si="21"/>
        <v>133889327.2023</v>
      </c>
      <c r="L203" s="11"/>
      <c r="M203" s="127"/>
      <c r="N203" s="127"/>
      <c r="O203" s="12">
        <v>19</v>
      </c>
      <c r="P203" s="5" t="s">
        <v>854</v>
      </c>
      <c r="Q203" s="5">
        <v>87277777.6215</v>
      </c>
      <c r="R203" s="5">
        <v>-5788847.5199999996</v>
      </c>
      <c r="S203" s="5">
        <v>8591841.2578999996</v>
      </c>
      <c r="T203" s="5">
        <v>1604368.3318</v>
      </c>
      <c r="U203" s="5">
        <v>114921.87300000001</v>
      </c>
      <c r="V203" s="5">
        <v>30717178.0867</v>
      </c>
      <c r="W203" s="6">
        <f t="shared" si="22"/>
        <v>122517239.65090001</v>
      </c>
    </row>
    <row r="204" spans="1:23" ht="24.95" customHeight="1" x14ac:dyDescent="0.2">
      <c r="A204" s="129"/>
      <c r="B204" s="127"/>
      <c r="C204" s="1">
        <v>2</v>
      </c>
      <c r="D204" s="5" t="s">
        <v>247</v>
      </c>
      <c r="E204" s="5">
        <v>98707845.1998</v>
      </c>
      <c r="F204" s="5">
        <v>0</v>
      </c>
      <c r="G204" s="5">
        <v>9717045.5066999998</v>
      </c>
      <c r="H204" s="5">
        <v>1814479.5303</v>
      </c>
      <c r="I204" s="5">
        <v>129972.2651</v>
      </c>
      <c r="J204" s="5">
        <v>35329653.0339</v>
      </c>
      <c r="K204" s="6">
        <f t="shared" si="21"/>
        <v>145698995.53580001</v>
      </c>
      <c r="L204" s="11"/>
      <c r="M204" s="128"/>
      <c r="N204" s="128"/>
      <c r="O204" s="12">
        <v>20</v>
      </c>
      <c r="P204" s="5" t="s">
        <v>855</v>
      </c>
      <c r="Q204" s="5">
        <v>118377510.1071</v>
      </c>
      <c r="R204" s="5">
        <v>-5788847.5199999996</v>
      </c>
      <c r="S204" s="5">
        <v>11653376.1865</v>
      </c>
      <c r="T204" s="5">
        <v>2176053.6713</v>
      </c>
      <c r="U204" s="5">
        <v>155872.0393</v>
      </c>
      <c r="V204" s="5">
        <v>44294759.104000002</v>
      </c>
      <c r="W204" s="6">
        <f t="shared" si="22"/>
        <v>170868723.58819997</v>
      </c>
    </row>
    <row r="205" spans="1:23" ht="24.95" customHeight="1" x14ac:dyDescent="0.2">
      <c r="A205" s="129"/>
      <c r="B205" s="127"/>
      <c r="C205" s="1">
        <v>3</v>
      </c>
      <c r="D205" s="5" t="s">
        <v>248</v>
      </c>
      <c r="E205" s="5">
        <v>84378941.390799999</v>
      </c>
      <c r="F205" s="5">
        <v>0</v>
      </c>
      <c r="G205" s="5">
        <v>8306472.6176000005</v>
      </c>
      <c r="H205" s="5">
        <v>1551080.9868000001</v>
      </c>
      <c r="I205" s="5">
        <v>111104.8683</v>
      </c>
      <c r="J205" s="5">
        <v>31270153.6424</v>
      </c>
      <c r="K205" s="6">
        <f t="shared" si="21"/>
        <v>125617753.5059</v>
      </c>
      <c r="L205" s="11"/>
      <c r="M205" s="1"/>
      <c r="N205" s="118" t="s">
        <v>838</v>
      </c>
      <c r="O205" s="119"/>
      <c r="P205" s="120"/>
      <c r="Q205" s="14">
        <f>SUM(Q185:Q204)</f>
        <v>2153573497.0697999</v>
      </c>
      <c r="R205" s="14">
        <f t="shared" ref="R205:V205" si="24">SUM(R185:R204)</f>
        <v>-115776950.39999995</v>
      </c>
      <c r="S205" s="14">
        <f t="shared" si="24"/>
        <v>212003125.28959998</v>
      </c>
      <c r="T205" s="14">
        <f t="shared" si="24"/>
        <v>39587684.438200004</v>
      </c>
      <c r="U205" s="14">
        <f t="shared" si="24"/>
        <v>2835689.7561000003</v>
      </c>
      <c r="V205" s="14">
        <f t="shared" si="24"/>
        <v>785074099.17339993</v>
      </c>
      <c r="W205" s="8">
        <f t="shared" si="22"/>
        <v>3077297145.3271003</v>
      </c>
    </row>
    <row r="206" spans="1:23" ht="24.95" customHeight="1" x14ac:dyDescent="0.2">
      <c r="A206" s="129"/>
      <c r="B206" s="127"/>
      <c r="C206" s="1">
        <v>4</v>
      </c>
      <c r="D206" s="5" t="s">
        <v>249</v>
      </c>
      <c r="E206" s="5">
        <v>121267796.14560001</v>
      </c>
      <c r="F206" s="5">
        <v>0</v>
      </c>
      <c r="G206" s="5">
        <v>11937903.124700001</v>
      </c>
      <c r="H206" s="5">
        <v>2229183.8439000002</v>
      </c>
      <c r="I206" s="5">
        <v>159677.78570000001</v>
      </c>
      <c r="J206" s="5">
        <v>40525300.68</v>
      </c>
      <c r="K206" s="6">
        <f t="shared" si="21"/>
        <v>176119861.5799</v>
      </c>
      <c r="L206" s="11"/>
      <c r="M206" s="126">
        <v>28</v>
      </c>
      <c r="N206" s="126" t="s">
        <v>51</v>
      </c>
      <c r="O206" s="12">
        <v>1</v>
      </c>
      <c r="P206" s="5" t="s">
        <v>621</v>
      </c>
      <c r="Q206" s="5">
        <v>114106402.95909999</v>
      </c>
      <c r="R206" s="5">
        <v>-2620951.4900000002</v>
      </c>
      <c r="S206" s="5">
        <v>11232917.788000001</v>
      </c>
      <c r="T206" s="5">
        <v>2097540.7985</v>
      </c>
      <c r="U206" s="5">
        <v>150248.11480000001</v>
      </c>
      <c r="V206" s="5">
        <v>37255006.353500001</v>
      </c>
      <c r="W206" s="6">
        <f t="shared" si="22"/>
        <v>162221164.5239</v>
      </c>
    </row>
    <row r="207" spans="1:23" ht="24.95" customHeight="1" x14ac:dyDescent="0.2">
      <c r="A207" s="129"/>
      <c r="B207" s="127"/>
      <c r="C207" s="1">
        <v>5</v>
      </c>
      <c r="D207" s="5" t="s">
        <v>250</v>
      </c>
      <c r="E207" s="5">
        <v>110334850.888</v>
      </c>
      <c r="F207" s="5">
        <v>0</v>
      </c>
      <c r="G207" s="5">
        <v>10861636.8322</v>
      </c>
      <c r="H207" s="5">
        <v>2028210.9087</v>
      </c>
      <c r="I207" s="5">
        <v>145281.97289999999</v>
      </c>
      <c r="J207" s="5">
        <v>39857695.090599999</v>
      </c>
      <c r="K207" s="6">
        <f t="shared" si="21"/>
        <v>163227675.69240001</v>
      </c>
      <c r="L207" s="11"/>
      <c r="M207" s="127"/>
      <c r="N207" s="127"/>
      <c r="O207" s="12">
        <v>2</v>
      </c>
      <c r="P207" s="5" t="s">
        <v>622</v>
      </c>
      <c r="Q207" s="5">
        <v>120706274.3325</v>
      </c>
      <c r="R207" s="5">
        <v>-2620951.4900000002</v>
      </c>
      <c r="S207" s="5">
        <v>11882625.522399999</v>
      </c>
      <c r="T207" s="5">
        <v>2218861.7683000001</v>
      </c>
      <c r="U207" s="5">
        <v>158938.40919999999</v>
      </c>
      <c r="V207" s="5">
        <v>40142622.460699998</v>
      </c>
      <c r="W207" s="6">
        <f t="shared" si="22"/>
        <v>172488371.00309998</v>
      </c>
    </row>
    <row r="208" spans="1:23" ht="24.95" customHeight="1" x14ac:dyDescent="0.2">
      <c r="A208" s="129"/>
      <c r="B208" s="127"/>
      <c r="C208" s="1">
        <v>6</v>
      </c>
      <c r="D208" s="5" t="s">
        <v>251</v>
      </c>
      <c r="E208" s="5">
        <v>113020481.26000001</v>
      </c>
      <c r="F208" s="5">
        <v>0</v>
      </c>
      <c r="G208" s="5">
        <v>11126016.9581</v>
      </c>
      <c r="H208" s="5">
        <v>2077579.0347</v>
      </c>
      <c r="I208" s="5">
        <v>148818.24160000001</v>
      </c>
      <c r="J208" s="5">
        <v>40068343.687700003</v>
      </c>
      <c r="K208" s="6">
        <f t="shared" si="21"/>
        <v>166441239.18210003</v>
      </c>
      <c r="L208" s="11"/>
      <c r="M208" s="127"/>
      <c r="N208" s="127"/>
      <c r="O208" s="12">
        <v>3</v>
      </c>
      <c r="P208" s="5" t="s">
        <v>623</v>
      </c>
      <c r="Q208" s="5">
        <v>122888922.7572</v>
      </c>
      <c r="R208" s="5">
        <v>-2620951.4900000002</v>
      </c>
      <c r="S208" s="5">
        <v>12097490.855799999</v>
      </c>
      <c r="T208" s="5">
        <v>2258983.9175</v>
      </c>
      <c r="U208" s="5">
        <v>161812.3829</v>
      </c>
      <c r="V208" s="5">
        <v>41323307.847099997</v>
      </c>
      <c r="W208" s="6">
        <f t="shared" si="22"/>
        <v>176109566.2705</v>
      </c>
    </row>
    <row r="209" spans="1:23" ht="24.95" customHeight="1" x14ac:dyDescent="0.2">
      <c r="A209" s="129"/>
      <c r="B209" s="127"/>
      <c r="C209" s="1">
        <v>7</v>
      </c>
      <c r="D209" s="5" t="s">
        <v>252</v>
      </c>
      <c r="E209" s="5">
        <v>119822565.07690001</v>
      </c>
      <c r="F209" s="5">
        <v>0</v>
      </c>
      <c r="G209" s="5">
        <v>11795630.9878</v>
      </c>
      <c r="H209" s="5">
        <v>2202617.139</v>
      </c>
      <c r="I209" s="5">
        <v>157774.7965</v>
      </c>
      <c r="J209" s="5">
        <v>38568600.908399999</v>
      </c>
      <c r="K209" s="6">
        <f t="shared" si="21"/>
        <v>172547188.9086</v>
      </c>
      <c r="L209" s="11"/>
      <c r="M209" s="127"/>
      <c r="N209" s="127"/>
      <c r="O209" s="12">
        <v>4</v>
      </c>
      <c r="P209" s="5" t="s">
        <v>856</v>
      </c>
      <c r="Q209" s="5">
        <v>91148822.4912</v>
      </c>
      <c r="R209" s="5">
        <v>-2620951.4900000002</v>
      </c>
      <c r="S209" s="5">
        <v>8972916.5318999998</v>
      </c>
      <c r="T209" s="5">
        <v>1675527.1303999999</v>
      </c>
      <c r="U209" s="5">
        <v>120019.02069999999</v>
      </c>
      <c r="V209" s="5">
        <v>30259742.6039</v>
      </c>
      <c r="W209" s="6">
        <f t="shared" si="22"/>
        <v>129556076.2881</v>
      </c>
    </row>
    <row r="210" spans="1:23" ht="24.95" customHeight="1" x14ac:dyDescent="0.2">
      <c r="A210" s="129"/>
      <c r="B210" s="127"/>
      <c r="C210" s="1">
        <v>8</v>
      </c>
      <c r="D210" s="5" t="s">
        <v>253</v>
      </c>
      <c r="E210" s="5">
        <v>112694875.4356</v>
      </c>
      <c r="F210" s="5">
        <v>0</v>
      </c>
      <c r="G210" s="5">
        <v>11093963.5118</v>
      </c>
      <c r="H210" s="5">
        <v>2071593.6431</v>
      </c>
      <c r="I210" s="5">
        <v>148389.50440000001</v>
      </c>
      <c r="J210" s="5">
        <v>36983996.837099999</v>
      </c>
      <c r="K210" s="6">
        <f t="shared" si="21"/>
        <v>162992818.93199998</v>
      </c>
      <c r="L210" s="11"/>
      <c r="M210" s="127"/>
      <c r="N210" s="127"/>
      <c r="O210" s="12">
        <v>5</v>
      </c>
      <c r="P210" s="5" t="s">
        <v>624</v>
      </c>
      <c r="Q210" s="5">
        <v>95512934.946199998</v>
      </c>
      <c r="R210" s="5">
        <v>-2620951.4900000002</v>
      </c>
      <c r="S210" s="5">
        <v>9402530.6040000003</v>
      </c>
      <c r="T210" s="5">
        <v>1755749.6568</v>
      </c>
      <c r="U210" s="5">
        <v>125765.4088</v>
      </c>
      <c r="V210" s="5">
        <v>33958205.346500002</v>
      </c>
      <c r="W210" s="6">
        <f t="shared" si="22"/>
        <v>138134234.47230002</v>
      </c>
    </row>
    <row r="211" spans="1:23" ht="24.95" customHeight="1" x14ac:dyDescent="0.2">
      <c r="A211" s="129"/>
      <c r="B211" s="127"/>
      <c r="C211" s="1">
        <v>9</v>
      </c>
      <c r="D211" s="5" t="s">
        <v>254</v>
      </c>
      <c r="E211" s="5">
        <v>106037572.8882</v>
      </c>
      <c r="F211" s="5">
        <v>0</v>
      </c>
      <c r="G211" s="5">
        <v>10438602.1099</v>
      </c>
      <c r="H211" s="5">
        <v>1949216.9549</v>
      </c>
      <c r="I211" s="5">
        <v>139623.5882</v>
      </c>
      <c r="J211" s="5">
        <v>35596800.593999997</v>
      </c>
      <c r="K211" s="6">
        <f t="shared" si="21"/>
        <v>154161816.13519999</v>
      </c>
      <c r="L211" s="11"/>
      <c r="M211" s="127"/>
      <c r="N211" s="127"/>
      <c r="O211" s="12">
        <v>6</v>
      </c>
      <c r="P211" s="5" t="s">
        <v>625</v>
      </c>
      <c r="Q211" s="5">
        <v>146780919.94150001</v>
      </c>
      <c r="R211" s="5">
        <v>-2620951.4900000002</v>
      </c>
      <c r="S211" s="5">
        <v>14449478.414799999</v>
      </c>
      <c r="T211" s="5">
        <v>2698174.3358999998</v>
      </c>
      <c r="U211" s="5">
        <v>193271.85800000001</v>
      </c>
      <c r="V211" s="5">
        <v>50631342.7289</v>
      </c>
      <c r="W211" s="6">
        <f t="shared" si="22"/>
        <v>212132235.78909999</v>
      </c>
    </row>
    <row r="212" spans="1:23" ht="24.95" customHeight="1" x14ac:dyDescent="0.2">
      <c r="A212" s="129"/>
      <c r="B212" s="127"/>
      <c r="C212" s="1">
        <v>10</v>
      </c>
      <c r="D212" s="5" t="s">
        <v>255</v>
      </c>
      <c r="E212" s="5">
        <v>118573673.6047</v>
      </c>
      <c r="F212" s="5">
        <v>0</v>
      </c>
      <c r="G212" s="5">
        <v>11672687.0086</v>
      </c>
      <c r="H212" s="5">
        <v>2179659.6121</v>
      </c>
      <c r="I212" s="5">
        <v>156130.33499999999</v>
      </c>
      <c r="J212" s="5">
        <v>41882930.887900002</v>
      </c>
      <c r="K212" s="6">
        <f t="shared" si="21"/>
        <v>174465081.4483</v>
      </c>
      <c r="L212" s="11"/>
      <c r="M212" s="127"/>
      <c r="N212" s="127"/>
      <c r="O212" s="12">
        <v>7</v>
      </c>
      <c r="P212" s="5" t="s">
        <v>626</v>
      </c>
      <c r="Q212" s="5">
        <v>103375096.8203</v>
      </c>
      <c r="R212" s="5">
        <v>-2620951.4900000002</v>
      </c>
      <c r="S212" s="5">
        <v>10176501.351299999</v>
      </c>
      <c r="T212" s="5">
        <v>1900274.4587999999</v>
      </c>
      <c r="U212" s="5">
        <v>136117.8077</v>
      </c>
      <c r="V212" s="5">
        <v>33765386.648500003</v>
      </c>
      <c r="W212" s="6">
        <f t="shared" si="22"/>
        <v>146732425.5966</v>
      </c>
    </row>
    <row r="213" spans="1:23" ht="24.95" customHeight="1" x14ac:dyDescent="0.2">
      <c r="A213" s="129"/>
      <c r="B213" s="127"/>
      <c r="C213" s="1">
        <v>11</v>
      </c>
      <c r="D213" s="5" t="s">
        <v>256</v>
      </c>
      <c r="E213" s="5">
        <v>99638431.540700004</v>
      </c>
      <c r="F213" s="5">
        <v>0</v>
      </c>
      <c r="G213" s="5">
        <v>9808654.7379999999</v>
      </c>
      <c r="H213" s="5">
        <v>1831585.8692999999</v>
      </c>
      <c r="I213" s="5">
        <v>131197.60250000001</v>
      </c>
      <c r="J213" s="5">
        <v>32513506.986400001</v>
      </c>
      <c r="K213" s="6">
        <f t="shared" si="21"/>
        <v>143923376.7369</v>
      </c>
      <c r="L213" s="11"/>
      <c r="M213" s="127"/>
      <c r="N213" s="127"/>
      <c r="O213" s="12">
        <v>8</v>
      </c>
      <c r="P213" s="5" t="s">
        <v>627</v>
      </c>
      <c r="Q213" s="5">
        <v>104150883.4929</v>
      </c>
      <c r="R213" s="5">
        <v>-2620951.4900000002</v>
      </c>
      <c r="S213" s="5">
        <v>10252871.718699999</v>
      </c>
      <c r="T213" s="5">
        <v>1914535.2202999999</v>
      </c>
      <c r="U213" s="5">
        <v>137139.31460000001</v>
      </c>
      <c r="V213" s="5">
        <v>37324069.000600003</v>
      </c>
      <c r="W213" s="6">
        <f t="shared" si="22"/>
        <v>151158547.25710002</v>
      </c>
    </row>
    <row r="214" spans="1:23" ht="24.95" customHeight="1" x14ac:dyDescent="0.2">
      <c r="A214" s="129"/>
      <c r="B214" s="127"/>
      <c r="C214" s="1">
        <v>12</v>
      </c>
      <c r="D214" s="5" t="s">
        <v>257</v>
      </c>
      <c r="E214" s="5">
        <v>102761973.2943</v>
      </c>
      <c r="F214" s="5">
        <v>0</v>
      </c>
      <c r="G214" s="5">
        <v>10116143.9482</v>
      </c>
      <c r="H214" s="5">
        <v>1889003.8239</v>
      </c>
      <c r="I214" s="5">
        <v>135310.4853</v>
      </c>
      <c r="J214" s="5">
        <v>35985748.182099998</v>
      </c>
      <c r="K214" s="6">
        <f t="shared" si="21"/>
        <v>150888179.73379999</v>
      </c>
      <c r="L214" s="11"/>
      <c r="M214" s="127"/>
      <c r="N214" s="127"/>
      <c r="O214" s="12">
        <v>9</v>
      </c>
      <c r="P214" s="5" t="s">
        <v>857</v>
      </c>
      <c r="Q214" s="5">
        <v>125214793.7058</v>
      </c>
      <c r="R214" s="5">
        <v>-2620951.4900000002</v>
      </c>
      <c r="S214" s="5">
        <v>12326455.370200001</v>
      </c>
      <c r="T214" s="5">
        <v>2301738.8294000002</v>
      </c>
      <c r="U214" s="5">
        <v>164874.9431</v>
      </c>
      <c r="V214" s="5">
        <v>41630177.714000002</v>
      </c>
      <c r="W214" s="6">
        <f t="shared" si="22"/>
        <v>179017089.07249999</v>
      </c>
    </row>
    <row r="215" spans="1:23" ht="24.95" customHeight="1" x14ac:dyDescent="0.2">
      <c r="A215" s="129"/>
      <c r="B215" s="127"/>
      <c r="C215" s="1">
        <v>13</v>
      </c>
      <c r="D215" s="5" t="s">
        <v>258</v>
      </c>
      <c r="E215" s="5">
        <v>94127749.831599995</v>
      </c>
      <c r="F215" s="5">
        <v>0</v>
      </c>
      <c r="G215" s="5">
        <v>9266169.5399999991</v>
      </c>
      <c r="H215" s="5">
        <v>1730286.7361000001</v>
      </c>
      <c r="I215" s="5">
        <v>123941.4844</v>
      </c>
      <c r="J215" s="5">
        <v>34534078.421899997</v>
      </c>
      <c r="K215" s="6">
        <f t="shared" si="21"/>
        <v>139782226.014</v>
      </c>
      <c r="L215" s="11"/>
      <c r="M215" s="127"/>
      <c r="N215" s="127"/>
      <c r="O215" s="12">
        <v>10</v>
      </c>
      <c r="P215" s="5" t="s">
        <v>858</v>
      </c>
      <c r="Q215" s="5">
        <v>135873417.03690001</v>
      </c>
      <c r="R215" s="5">
        <v>-2620951.4900000002</v>
      </c>
      <c r="S215" s="5">
        <v>13375716.730699999</v>
      </c>
      <c r="T215" s="5">
        <v>2497669.0902</v>
      </c>
      <c r="U215" s="5">
        <v>178909.54610000001</v>
      </c>
      <c r="V215" s="5">
        <v>45922142.878799997</v>
      </c>
      <c r="W215" s="6">
        <f t="shared" si="22"/>
        <v>195226903.79270002</v>
      </c>
    </row>
    <row r="216" spans="1:23" ht="24.95" customHeight="1" x14ac:dyDescent="0.2">
      <c r="A216" s="129"/>
      <c r="B216" s="127"/>
      <c r="C216" s="1">
        <v>14</v>
      </c>
      <c r="D216" s="5" t="s">
        <v>259</v>
      </c>
      <c r="E216" s="5">
        <v>92185428.429399997</v>
      </c>
      <c r="F216" s="5">
        <v>0</v>
      </c>
      <c r="G216" s="5">
        <v>9074962.5957999993</v>
      </c>
      <c r="H216" s="5">
        <v>1694582.3559999999</v>
      </c>
      <c r="I216" s="5">
        <v>121383.9581</v>
      </c>
      <c r="J216" s="5">
        <v>33427195.276099999</v>
      </c>
      <c r="K216" s="6">
        <f t="shared" si="21"/>
        <v>136503552.61540002</v>
      </c>
      <c r="L216" s="11"/>
      <c r="M216" s="127"/>
      <c r="N216" s="127"/>
      <c r="O216" s="12">
        <v>11</v>
      </c>
      <c r="P216" s="5" t="s">
        <v>859</v>
      </c>
      <c r="Q216" s="5">
        <v>103963446.8012</v>
      </c>
      <c r="R216" s="5">
        <v>-2620951.4900000002</v>
      </c>
      <c r="S216" s="5">
        <v>10234419.985099999</v>
      </c>
      <c r="T216" s="5">
        <v>1911089.6984000001</v>
      </c>
      <c r="U216" s="5">
        <v>136892.5098</v>
      </c>
      <c r="V216" s="5">
        <v>35717948.679799996</v>
      </c>
      <c r="W216" s="6">
        <f t="shared" si="22"/>
        <v>149342846.18430001</v>
      </c>
    </row>
    <row r="217" spans="1:23" ht="24.95" customHeight="1" x14ac:dyDescent="0.2">
      <c r="A217" s="129"/>
      <c r="B217" s="127"/>
      <c r="C217" s="1">
        <v>15</v>
      </c>
      <c r="D217" s="5" t="s">
        <v>260</v>
      </c>
      <c r="E217" s="5">
        <v>100031822.6019</v>
      </c>
      <c r="F217" s="5">
        <v>0</v>
      </c>
      <c r="G217" s="5">
        <v>9847381.1314000003</v>
      </c>
      <c r="H217" s="5">
        <v>1838817.311</v>
      </c>
      <c r="I217" s="5">
        <v>131715.595</v>
      </c>
      <c r="J217" s="5">
        <v>36006662.578500003</v>
      </c>
      <c r="K217" s="6">
        <f t="shared" si="21"/>
        <v>147856399.21780002</v>
      </c>
      <c r="L217" s="11"/>
      <c r="M217" s="127"/>
      <c r="N217" s="127"/>
      <c r="O217" s="12">
        <v>12</v>
      </c>
      <c r="P217" s="5" t="s">
        <v>860</v>
      </c>
      <c r="Q217" s="5">
        <v>107608982.07009999</v>
      </c>
      <c r="R217" s="5">
        <v>-2620951.4900000002</v>
      </c>
      <c r="S217" s="5">
        <v>10593295.5338</v>
      </c>
      <c r="T217" s="5">
        <v>1978103.1066000001</v>
      </c>
      <c r="U217" s="5">
        <v>141692.72070000001</v>
      </c>
      <c r="V217" s="5">
        <v>37063993.214900002</v>
      </c>
      <c r="W217" s="6">
        <f t="shared" si="22"/>
        <v>154765115.1561</v>
      </c>
    </row>
    <row r="218" spans="1:23" ht="24.95" customHeight="1" x14ac:dyDescent="0.2">
      <c r="A218" s="129"/>
      <c r="B218" s="127"/>
      <c r="C218" s="1">
        <v>16</v>
      </c>
      <c r="D218" s="5" t="s">
        <v>261</v>
      </c>
      <c r="E218" s="5">
        <v>82610539.704799995</v>
      </c>
      <c r="F218" s="5">
        <v>0</v>
      </c>
      <c r="G218" s="5">
        <v>8132386.7622999996</v>
      </c>
      <c r="H218" s="5">
        <v>1518573.6551999999</v>
      </c>
      <c r="I218" s="5">
        <v>108776.34849999999</v>
      </c>
      <c r="J218" s="5">
        <v>29845492.0416</v>
      </c>
      <c r="K218" s="6">
        <f t="shared" si="21"/>
        <v>122215768.5124</v>
      </c>
      <c r="L218" s="11"/>
      <c r="M218" s="127"/>
      <c r="N218" s="127"/>
      <c r="O218" s="12">
        <v>13</v>
      </c>
      <c r="P218" s="5" t="s">
        <v>861</v>
      </c>
      <c r="Q218" s="5">
        <v>100002790.8976</v>
      </c>
      <c r="R218" s="5">
        <v>-2620951.4900000002</v>
      </c>
      <c r="S218" s="5">
        <v>9844523.1783000007</v>
      </c>
      <c r="T218" s="5">
        <v>1838283.6407999999</v>
      </c>
      <c r="U218" s="5">
        <v>131677.36790000001</v>
      </c>
      <c r="V218" s="5">
        <v>34979775.810500003</v>
      </c>
      <c r="W218" s="6">
        <f t="shared" si="22"/>
        <v>144176099.40510002</v>
      </c>
    </row>
    <row r="219" spans="1:23" ht="24.95" customHeight="1" x14ac:dyDescent="0.2">
      <c r="A219" s="129"/>
      <c r="B219" s="127"/>
      <c r="C219" s="1">
        <v>17</v>
      </c>
      <c r="D219" s="5" t="s">
        <v>262</v>
      </c>
      <c r="E219" s="5">
        <v>104054361.18880001</v>
      </c>
      <c r="F219" s="5">
        <v>0</v>
      </c>
      <c r="G219" s="5">
        <v>10243369.8233</v>
      </c>
      <c r="H219" s="5">
        <v>1912760.9161</v>
      </c>
      <c r="I219" s="5">
        <v>137012.22020000001</v>
      </c>
      <c r="J219" s="5">
        <v>37683199.715999998</v>
      </c>
      <c r="K219" s="6">
        <f t="shared" si="21"/>
        <v>154030703.8644</v>
      </c>
      <c r="L219" s="11"/>
      <c r="M219" s="127"/>
      <c r="N219" s="127"/>
      <c r="O219" s="12">
        <v>14</v>
      </c>
      <c r="P219" s="5" t="s">
        <v>628</v>
      </c>
      <c r="Q219" s="5">
        <v>125067136.3776</v>
      </c>
      <c r="R219" s="5">
        <v>-2620951.4900000002</v>
      </c>
      <c r="S219" s="5">
        <v>12311919.616</v>
      </c>
      <c r="T219" s="5">
        <v>2299024.5447</v>
      </c>
      <c r="U219" s="5">
        <v>164680.51730000001</v>
      </c>
      <c r="V219" s="5">
        <v>41388383.217299998</v>
      </c>
      <c r="W219" s="6">
        <f t="shared" si="22"/>
        <v>178610192.78290001</v>
      </c>
    </row>
    <row r="220" spans="1:23" ht="24.95" customHeight="1" x14ac:dyDescent="0.2">
      <c r="A220" s="129"/>
      <c r="B220" s="127"/>
      <c r="C220" s="1">
        <v>18</v>
      </c>
      <c r="D220" s="5" t="s">
        <v>263</v>
      </c>
      <c r="E220" s="5">
        <v>109402384.2782</v>
      </c>
      <c r="F220" s="5">
        <v>0</v>
      </c>
      <c r="G220" s="5">
        <v>10769842.502599999</v>
      </c>
      <c r="H220" s="5">
        <v>2011070.0060000001</v>
      </c>
      <c r="I220" s="5">
        <v>144054.15969999999</v>
      </c>
      <c r="J220" s="5">
        <v>35537066.670400001</v>
      </c>
      <c r="K220" s="6">
        <f t="shared" si="21"/>
        <v>157864417.6169</v>
      </c>
      <c r="L220" s="11"/>
      <c r="M220" s="127"/>
      <c r="N220" s="127"/>
      <c r="O220" s="12">
        <v>15</v>
      </c>
      <c r="P220" s="5" t="s">
        <v>629</v>
      </c>
      <c r="Q220" s="5">
        <v>83003117.142900005</v>
      </c>
      <c r="R220" s="5">
        <v>-2620951.4900000002</v>
      </c>
      <c r="S220" s="5">
        <v>8171033.0606000004</v>
      </c>
      <c r="T220" s="5">
        <v>1525790.1406</v>
      </c>
      <c r="U220" s="5">
        <v>109293.2697</v>
      </c>
      <c r="V220" s="5">
        <v>29682866.374600001</v>
      </c>
      <c r="W220" s="6">
        <f t="shared" si="22"/>
        <v>119871148.4984</v>
      </c>
    </row>
    <row r="221" spans="1:23" ht="24.95" customHeight="1" x14ac:dyDescent="0.2">
      <c r="A221" s="129"/>
      <c r="B221" s="127"/>
      <c r="C221" s="1">
        <v>19</v>
      </c>
      <c r="D221" s="5" t="s">
        <v>264</v>
      </c>
      <c r="E221" s="5">
        <v>142876329.5591</v>
      </c>
      <c r="F221" s="5">
        <v>0</v>
      </c>
      <c r="G221" s="5">
        <v>14065100.837099999</v>
      </c>
      <c r="H221" s="5">
        <v>2626398.8928</v>
      </c>
      <c r="I221" s="5">
        <v>188130.53959999999</v>
      </c>
      <c r="J221" s="5">
        <v>48903246.7742</v>
      </c>
      <c r="K221" s="6">
        <f t="shared" si="21"/>
        <v>208659206.60280001</v>
      </c>
      <c r="L221" s="11"/>
      <c r="M221" s="127"/>
      <c r="N221" s="127"/>
      <c r="O221" s="12">
        <v>16</v>
      </c>
      <c r="P221" s="5" t="s">
        <v>630</v>
      </c>
      <c r="Q221" s="5">
        <v>137181560.16769999</v>
      </c>
      <c r="R221" s="5">
        <v>-2620951.4900000002</v>
      </c>
      <c r="S221" s="5">
        <v>13504493.590399999</v>
      </c>
      <c r="T221" s="5">
        <v>2521715.8002999998</v>
      </c>
      <c r="U221" s="5">
        <v>180632.02650000001</v>
      </c>
      <c r="V221" s="5">
        <v>45399809.589699998</v>
      </c>
      <c r="W221" s="6">
        <f t="shared" si="22"/>
        <v>196167259.6846</v>
      </c>
    </row>
    <row r="222" spans="1:23" ht="24.95" customHeight="1" x14ac:dyDescent="0.2">
      <c r="A222" s="129"/>
      <c r="B222" s="127"/>
      <c r="C222" s="1">
        <v>20</v>
      </c>
      <c r="D222" s="5" t="s">
        <v>265</v>
      </c>
      <c r="E222" s="5">
        <v>113260274.219</v>
      </c>
      <c r="F222" s="5">
        <v>0</v>
      </c>
      <c r="G222" s="5">
        <v>11149622.772700001</v>
      </c>
      <c r="H222" s="5">
        <v>2081986.9864000001</v>
      </c>
      <c r="I222" s="5">
        <v>149133.98579999999</v>
      </c>
      <c r="J222" s="5">
        <v>40819456.399400003</v>
      </c>
      <c r="K222" s="6">
        <f t="shared" si="21"/>
        <v>167460474.3633</v>
      </c>
      <c r="L222" s="11"/>
      <c r="M222" s="127"/>
      <c r="N222" s="127"/>
      <c r="O222" s="12">
        <v>17</v>
      </c>
      <c r="P222" s="5" t="s">
        <v>631</v>
      </c>
      <c r="Q222" s="5">
        <v>110531121.17389999</v>
      </c>
      <c r="R222" s="5">
        <v>-2620951.4900000002</v>
      </c>
      <c r="S222" s="5">
        <v>10880958.1667</v>
      </c>
      <c r="T222" s="5">
        <v>2031818.8126000001</v>
      </c>
      <c r="U222" s="5">
        <v>145540.40919999999</v>
      </c>
      <c r="V222" s="5">
        <v>34959839.425399996</v>
      </c>
      <c r="W222" s="6">
        <f t="shared" si="22"/>
        <v>155928326.49779999</v>
      </c>
    </row>
    <row r="223" spans="1:23" ht="24.95" customHeight="1" x14ac:dyDescent="0.2">
      <c r="A223" s="129"/>
      <c r="B223" s="127"/>
      <c r="C223" s="1">
        <v>21</v>
      </c>
      <c r="D223" s="5" t="s">
        <v>266</v>
      </c>
      <c r="E223" s="5">
        <v>89825455.454099998</v>
      </c>
      <c r="F223" s="5">
        <v>0</v>
      </c>
      <c r="G223" s="5">
        <v>8842640.9931000005</v>
      </c>
      <c r="H223" s="5">
        <v>1651200.5696</v>
      </c>
      <c r="I223" s="5">
        <v>118276.4945</v>
      </c>
      <c r="J223" s="5">
        <v>33808920.626599997</v>
      </c>
      <c r="K223" s="6">
        <f t="shared" si="21"/>
        <v>134246494.13789999</v>
      </c>
      <c r="L223" s="11"/>
      <c r="M223" s="128"/>
      <c r="N223" s="128"/>
      <c r="O223" s="12">
        <v>18</v>
      </c>
      <c r="P223" s="5" t="s">
        <v>632</v>
      </c>
      <c r="Q223" s="5">
        <v>129682289.6684</v>
      </c>
      <c r="R223" s="5">
        <v>-2620951.4900000002</v>
      </c>
      <c r="S223" s="5">
        <v>12766246.771600001</v>
      </c>
      <c r="T223" s="5">
        <v>2383861.7848999999</v>
      </c>
      <c r="U223" s="5">
        <v>170757.46</v>
      </c>
      <c r="V223" s="5">
        <v>40525852.443999998</v>
      </c>
      <c r="W223" s="6">
        <f t="shared" si="22"/>
        <v>182908056.63890004</v>
      </c>
    </row>
    <row r="224" spans="1:23" ht="24.95" customHeight="1" x14ac:dyDescent="0.2">
      <c r="A224" s="129"/>
      <c r="B224" s="127"/>
      <c r="C224" s="1">
        <v>22</v>
      </c>
      <c r="D224" s="5" t="s">
        <v>267</v>
      </c>
      <c r="E224" s="5">
        <v>105543714.10959999</v>
      </c>
      <c r="F224" s="5">
        <v>0</v>
      </c>
      <c r="G224" s="5">
        <v>10389985.424900001</v>
      </c>
      <c r="H224" s="5">
        <v>1940138.6831</v>
      </c>
      <c r="I224" s="5">
        <v>138973.30609999999</v>
      </c>
      <c r="J224" s="5">
        <v>39156536.189099997</v>
      </c>
      <c r="K224" s="6">
        <f t="shared" si="21"/>
        <v>157169347.71279997</v>
      </c>
      <c r="L224" s="11"/>
      <c r="M224" s="1"/>
      <c r="N224" s="118" t="s">
        <v>839</v>
      </c>
      <c r="O224" s="119"/>
      <c r="P224" s="120"/>
      <c r="Q224" s="14">
        <f>SUM(Q206:Q223)</f>
        <v>2056798912.783</v>
      </c>
      <c r="R224" s="14">
        <f t="shared" ref="R224:V224" si="25">SUM(R206:R223)</f>
        <v>-47177126.820000023</v>
      </c>
      <c r="S224" s="14">
        <f t="shared" si="25"/>
        <v>202476394.79030004</v>
      </c>
      <c r="T224" s="14">
        <f t="shared" si="25"/>
        <v>37808742.734999999</v>
      </c>
      <c r="U224" s="14">
        <f t="shared" si="25"/>
        <v>2708263.0869999998</v>
      </c>
      <c r="V224" s="14">
        <f t="shared" si="25"/>
        <v>691930472.33870006</v>
      </c>
      <c r="W224" s="8">
        <f t="shared" si="22"/>
        <v>2944545658.9140005</v>
      </c>
    </row>
    <row r="225" spans="1:23" ht="24.95" customHeight="1" x14ac:dyDescent="0.2">
      <c r="A225" s="129"/>
      <c r="B225" s="127"/>
      <c r="C225" s="1">
        <v>23</v>
      </c>
      <c r="D225" s="5" t="s">
        <v>268</v>
      </c>
      <c r="E225" s="5">
        <v>131160488.77940001</v>
      </c>
      <c r="F225" s="5">
        <v>0</v>
      </c>
      <c r="G225" s="5">
        <v>12911764.364499999</v>
      </c>
      <c r="H225" s="5">
        <v>2411034.5189999999</v>
      </c>
      <c r="I225" s="5">
        <v>172703.85939999999</v>
      </c>
      <c r="J225" s="5">
        <v>47578342.330499999</v>
      </c>
      <c r="K225" s="6">
        <f t="shared" si="21"/>
        <v>194234333.85280001</v>
      </c>
      <c r="L225" s="11"/>
      <c r="M225" s="126">
        <v>29</v>
      </c>
      <c r="N225" s="126" t="s">
        <v>52</v>
      </c>
      <c r="O225" s="12">
        <v>1</v>
      </c>
      <c r="P225" s="5" t="s">
        <v>633</v>
      </c>
      <c r="Q225" s="5">
        <v>81045364.959600002</v>
      </c>
      <c r="R225" s="5">
        <v>-2734288.18</v>
      </c>
      <c r="S225" s="5">
        <v>7978307.0719999997</v>
      </c>
      <c r="T225" s="5">
        <v>1489802.1069</v>
      </c>
      <c r="U225" s="5">
        <v>106715.42509999999</v>
      </c>
      <c r="V225" s="5">
        <v>28571422.527100001</v>
      </c>
      <c r="W225" s="6">
        <f t="shared" si="22"/>
        <v>116457323.91069999</v>
      </c>
    </row>
    <row r="226" spans="1:23" ht="24.95" customHeight="1" x14ac:dyDescent="0.2">
      <c r="A226" s="129"/>
      <c r="B226" s="127"/>
      <c r="C226" s="1">
        <v>24</v>
      </c>
      <c r="D226" s="5" t="s">
        <v>269</v>
      </c>
      <c r="E226" s="5">
        <v>107937396.1877</v>
      </c>
      <c r="F226" s="5">
        <v>0</v>
      </c>
      <c r="G226" s="5">
        <v>10625625.4354</v>
      </c>
      <c r="H226" s="5">
        <v>1984140.1211000001</v>
      </c>
      <c r="I226" s="5">
        <v>142125.1557</v>
      </c>
      <c r="J226" s="5">
        <v>35081087.689400002</v>
      </c>
      <c r="K226" s="6">
        <f t="shared" si="21"/>
        <v>155770374.58929998</v>
      </c>
      <c r="L226" s="11"/>
      <c r="M226" s="127"/>
      <c r="N226" s="127"/>
      <c r="O226" s="12">
        <v>2</v>
      </c>
      <c r="P226" s="5" t="s">
        <v>634</v>
      </c>
      <c r="Q226" s="5">
        <v>81272708.424400002</v>
      </c>
      <c r="R226" s="5">
        <v>-2734288.18</v>
      </c>
      <c r="S226" s="5">
        <v>8000687.3273999998</v>
      </c>
      <c r="T226" s="5">
        <v>1493981.2079</v>
      </c>
      <c r="U226" s="5">
        <v>107014.7766</v>
      </c>
      <c r="V226" s="5">
        <v>28003122.7049</v>
      </c>
      <c r="W226" s="6">
        <f t="shared" si="22"/>
        <v>116143226.2612</v>
      </c>
    </row>
    <row r="227" spans="1:23" ht="24.95" customHeight="1" x14ac:dyDescent="0.2">
      <c r="A227" s="129"/>
      <c r="B227" s="128"/>
      <c r="C227" s="1">
        <v>25</v>
      </c>
      <c r="D227" s="5" t="s">
        <v>270</v>
      </c>
      <c r="E227" s="5">
        <v>103656872.5017</v>
      </c>
      <c r="F227" s="5">
        <v>0</v>
      </c>
      <c r="G227" s="5">
        <v>10204240.0494</v>
      </c>
      <c r="H227" s="5">
        <v>1905454.1505</v>
      </c>
      <c r="I227" s="5">
        <v>136488.8321</v>
      </c>
      <c r="J227" s="5">
        <v>33529886.467099998</v>
      </c>
      <c r="K227" s="6">
        <f t="shared" si="21"/>
        <v>149432942.00080001</v>
      </c>
      <c r="L227" s="11"/>
      <c r="M227" s="127"/>
      <c r="N227" s="127"/>
      <c r="O227" s="12">
        <v>3</v>
      </c>
      <c r="P227" s="5" t="s">
        <v>862</v>
      </c>
      <c r="Q227" s="5">
        <v>101252142.9974</v>
      </c>
      <c r="R227" s="5">
        <v>-2734288.18</v>
      </c>
      <c r="S227" s="5">
        <v>9967512.5028000008</v>
      </c>
      <c r="T227" s="5">
        <v>1861249.6351000001</v>
      </c>
      <c r="U227" s="5">
        <v>133322.43599999999</v>
      </c>
      <c r="V227" s="5">
        <v>34153234.190499999</v>
      </c>
      <c r="W227" s="6">
        <f t="shared" si="22"/>
        <v>144633173.58180001</v>
      </c>
    </row>
    <row r="228" spans="1:23" ht="24.95" customHeight="1" x14ac:dyDescent="0.2">
      <c r="A228" s="1"/>
      <c r="B228" s="118" t="s">
        <v>821</v>
      </c>
      <c r="C228" s="119"/>
      <c r="D228" s="120"/>
      <c r="E228" s="14">
        <f>SUM(E203:E227)</f>
        <v>2654472776.2247996</v>
      </c>
      <c r="F228" s="14">
        <f t="shared" ref="F228:K228" si="26">SUM(F203:F227)</f>
        <v>0</v>
      </c>
      <c r="G228" s="14">
        <f t="shared" si="26"/>
        <v>261312894.74090004</v>
      </c>
      <c r="H228" s="14">
        <f t="shared" si="26"/>
        <v>48795376.966600008</v>
      </c>
      <c r="I228" s="14">
        <f t="shared" si="26"/>
        <v>3495242.3353999993</v>
      </c>
      <c r="J228" s="14">
        <f t="shared" si="26"/>
        <v>927123265.4260999</v>
      </c>
      <c r="K228" s="14">
        <f t="shared" si="26"/>
        <v>3895199555.6938</v>
      </c>
      <c r="L228" s="11"/>
      <c r="M228" s="127"/>
      <c r="N228" s="127"/>
      <c r="O228" s="12">
        <v>4</v>
      </c>
      <c r="P228" s="5" t="s">
        <v>863</v>
      </c>
      <c r="Q228" s="5">
        <v>89504656.410799995</v>
      </c>
      <c r="R228" s="5">
        <v>-2734288.18</v>
      </c>
      <c r="S228" s="5">
        <v>8811060.7382999994</v>
      </c>
      <c r="T228" s="5">
        <v>1645303.5378</v>
      </c>
      <c r="U228" s="5">
        <v>117854.0865</v>
      </c>
      <c r="V228" s="5">
        <v>28545016.220800001</v>
      </c>
      <c r="W228" s="6">
        <f t="shared" si="22"/>
        <v>125889602.81419998</v>
      </c>
    </row>
    <row r="229" spans="1:23" ht="24.95" customHeight="1" x14ac:dyDescent="0.2">
      <c r="A229" s="129">
        <v>11</v>
      </c>
      <c r="B229" s="126" t="s">
        <v>34</v>
      </c>
      <c r="C229" s="1">
        <v>1</v>
      </c>
      <c r="D229" s="5" t="s">
        <v>271</v>
      </c>
      <c r="E229" s="5">
        <v>117709320.8175</v>
      </c>
      <c r="F229" s="5">
        <v>-3543372.4781999998</v>
      </c>
      <c r="G229" s="5">
        <v>11587597.972899999</v>
      </c>
      <c r="H229" s="5">
        <v>2163770.7996999999</v>
      </c>
      <c r="I229" s="5">
        <v>154992.20980000001</v>
      </c>
      <c r="J229" s="5">
        <v>35274219.397500001</v>
      </c>
      <c r="K229" s="6">
        <f t="shared" si="21"/>
        <v>163346528.71920002</v>
      </c>
      <c r="L229" s="11"/>
      <c r="M229" s="127"/>
      <c r="N229" s="127"/>
      <c r="O229" s="12">
        <v>5</v>
      </c>
      <c r="P229" s="5" t="s">
        <v>864</v>
      </c>
      <c r="Q229" s="5">
        <v>84699488.334800005</v>
      </c>
      <c r="R229" s="5">
        <v>-2734288.18</v>
      </c>
      <c r="S229" s="5">
        <v>8338028.0552000003</v>
      </c>
      <c r="T229" s="5">
        <v>1556973.3844000001</v>
      </c>
      <c r="U229" s="5">
        <v>111526.9443</v>
      </c>
      <c r="V229" s="5">
        <v>28163516.565200001</v>
      </c>
      <c r="W229" s="6">
        <f t="shared" si="22"/>
        <v>120135245.10389999</v>
      </c>
    </row>
    <row r="230" spans="1:23" ht="24.95" customHeight="1" x14ac:dyDescent="0.2">
      <c r="A230" s="129"/>
      <c r="B230" s="127"/>
      <c r="C230" s="1">
        <v>2</v>
      </c>
      <c r="D230" s="5" t="s">
        <v>272</v>
      </c>
      <c r="E230" s="5">
        <v>110528867.2904</v>
      </c>
      <c r="F230" s="5">
        <v>-3471567.9429000001</v>
      </c>
      <c r="G230" s="5">
        <v>10880736.288899999</v>
      </c>
      <c r="H230" s="5">
        <v>2031777.3810000001</v>
      </c>
      <c r="I230" s="5">
        <v>145537.44140000001</v>
      </c>
      <c r="J230" s="5">
        <v>35641951.662600003</v>
      </c>
      <c r="K230" s="6">
        <f t="shared" si="21"/>
        <v>155757302.1214</v>
      </c>
      <c r="L230" s="11"/>
      <c r="M230" s="127"/>
      <c r="N230" s="127"/>
      <c r="O230" s="12">
        <v>6</v>
      </c>
      <c r="P230" s="5" t="s">
        <v>635</v>
      </c>
      <c r="Q230" s="5">
        <v>96468557.018199995</v>
      </c>
      <c r="R230" s="5">
        <v>-2734288.18</v>
      </c>
      <c r="S230" s="5">
        <v>9496604.4148999993</v>
      </c>
      <c r="T230" s="5">
        <v>1773316.2108</v>
      </c>
      <c r="U230" s="5">
        <v>127023.7117</v>
      </c>
      <c r="V230" s="5">
        <v>33323128.254799999</v>
      </c>
      <c r="W230" s="6">
        <f t="shared" si="22"/>
        <v>138454341.43040001</v>
      </c>
    </row>
    <row r="231" spans="1:23" ht="24.95" customHeight="1" x14ac:dyDescent="0.2">
      <c r="A231" s="129"/>
      <c r="B231" s="127"/>
      <c r="C231" s="1">
        <v>3</v>
      </c>
      <c r="D231" s="5" t="s">
        <v>849</v>
      </c>
      <c r="E231" s="5">
        <v>111480367.5749</v>
      </c>
      <c r="F231" s="5">
        <v>-3481082.9457</v>
      </c>
      <c r="G231" s="5">
        <v>10974404.340700001</v>
      </c>
      <c r="H231" s="5">
        <v>2049268.1669000001</v>
      </c>
      <c r="I231" s="5">
        <v>146790.31700000001</v>
      </c>
      <c r="J231" s="5">
        <v>35676633.449500002</v>
      </c>
      <c r="K231" s="6">
        <f t="shared" si="21"/>
        <v>156846380.90329999</v>
      </c>
      <c r="L231" s="11"/>
      <c r="M231" s="127"/>
      <c r="N231" s="127"/>
      <c r="O231" s="12">
        <v>7</v>
      </c>
      <c r="P231" s="5" t="s">
        <v>636</v>
      </c>
      <c r="Q231" s="5">
        <v>80854983.742500007</v>
      </c>
      <c r="R231" s="5">
        <v>-2734288.18</v>
      </c>
      <c r="S231" s="5">
        <v>7959565.4720000001</v>
      </c>
      <c r="T231" s="5">
        <v>1486302.4578</v>
      </c>
      <c r="U231" s="5">
        <v>106464.74310000001</v>
      </c>
      <c r="V231" s="5">
        <v>29145740.880600002</v>
      </c>
      <c r="W231" s="6">
        <f t="shared" si="22"/>
        <v>116818769.11600001</v>
      </c>
    </row>
    <row r="232" spans="1:23" ht="24.95" customHeight="1" x14ac:dyDescent="0.2">
      <c r="A232" s="129"/>
      <c r="B232" s="127"/>
      <c r="C232" s="1">
        <v>4</v>
      </c>
      <c r="D232" s="5" t="s">
        <v>34</v>
      </c>
      <c r="E232" s="5">
        <v>107498224.9762</v>
      </c>
      <c r="F232" s="5">
        <v>-3441261.5197999999</v>
      </c>
      <c r="G232" s="5">
        <v>10582392.3303</v>
      </c>
      <c r="H232" s="5">
        <v>1976067.1339</v>
      </c>
      <c r="I232" s="5">
        <v>141546.88279999999</v>
      </c>
      <c r="J232" s="5">
        <v>33402004.759599999</v>
      </c>
      <c r="K232" s="6">
        <f t="shared" si="21"/>
        <v>150158974.56300002</v>
      </c>
      <c r="L232" s="11"/>
      <c r="M232" s="127"/>
      <c r="N232" s="127"/>
      <c r="O232" s="12">
        <v>8</v>
      </c>
      <c r="P232" s="5" t="s">
        <v>637</v>
      </c>
      <c r="Q232" s="5">
        <v>83972051.553599998</v>
      </c>
      <c r="R232" s="5">
        <v>-2734288.18</v>
      </c>
      <c r="S232" s="5">
        <v>8266417.3711999999</v>
      </c>
      <c r="T232" s="5">
        <v>1543601.4062000001</v>
      </c>
      <c r="U232" s="5">
        <v>110569.1014</v>
      </c>
      <c r="V232" s="5">
        <v>28559235.0011</v>
      </c>
      <c r="W232" s="6">
        <f t="shared" si="22"/>
        <v>119717586.2535</v>
      </c>
    </row>
    <row r="233" spans="1:23" ht="24.95" customHeight="1" x14ac:dyDescent="0.2">
      <c r="A233" s="129"/>
      <c r="B233" s="127"/>
      <c r="C233" s="1">
        <v>5</v>
      </c>
      <c r="D233" s="5" t="s">
        <v>273</v>
      </c>
      <c r="E233" s="5">
        <v>107149387.3186</v>
      </c>
      <c r="F233" s="5">
        <v>-3437773.1431999998</v>
      </c>
      <c r="G233" s="5">
        <v>10548051.8846</v>
      </c>
      <c r="H233" s="5">
        <v>1969654.6873000001</v>
      </c>
      <c r="I233" s="5">
        <v>141087.55540000001</v>
      </c>
      <c r="J233" s="5">
        <v>34815005.455899999</v>
      </c>
      <c r="K233" s="6">
        <f t="shared" si="21"/>
        <v>151185413.7586</v>
      </c>
      <c r="L233" s="11"/>
      <c r="M233" s="127"/>
      <c r="N233" s="127"/>
      <c r="O233" s="12">
        <v>9</v>
      </c>
      <c r="P233" s="5" t="s">
        <v>638</v>
      </c>
      <c r="Q233" s="5">
        <v>82590679.280100003</v>
      </c>
      <c r="R233" s="5">
        <v>-2734288.18</v>
      </c>
      <c r="S233" s="5">
        <v>8130431.6528000003</v>
      </c>
      <c r="T233" s="5">
        <v>1518208.5744</v>
      </c>
      <c r="U233" s="5">
        <v>108750.19749999999</v>
      </c>
      <c r="V233" s="5">
        <v>28438864.374200001</v>
      </c>
      <c r="W233" s="6">
        <f t="shared" si="22"/>
        <v>118052645.89899999</v>
      </c>
    </row>
    <row r="234" spans="1:23" ht="24.95" customHeight="1" x14ac:dyDescent="0.2">
      <c r="A234" s="129"/>
      <c r="B234" s="127"/>
      <c r="C234" s="1">
        <v>6</v>
      </c>
      <c r="D234" s="5" t="s">
        <v>274</v>
      </c>
      <c r="E234" s="5">
        <v>111370213.3924</v>
      </c>
      <c r="F234" s="5">
        <v>-3479981.4038999998</v>
      </c>
      <c r="G234" s="5">
        <v>10963560.4893</v>
      </c>
      <c r="H234" s="5">
        <v>2047243.2771000001</v>
      </c>
      <c r="I234" s="5">
        <v>146645.27290000001</v>
      </c>
      <c r="J234" s="5">
        <v>33881079.854599997</v>
      </c>
      <c r="K234" s="6">
        <f t="shared" si="21"/>
        <v>154928760.88239998</v>
      </c>
      <c r="L234" s="11"/>
      <c r="M234" s="127"/>
      <c r="N234" s="127"/>
      <c r="O234" s="12">
        <v>10</v>
      </c>
      <c r="P234" s="5" t="s">
        <v>639</v>
      </c>
      <c r="Q234" s="5">
        <v>93756741.503999993</v>
      </c>
      <c r="R234" s="5">
        <v>-2734288.18</v>
      </c>
      <c r="S234" s="5">
        <v>9229646.5585999992</v>
      </c>
      <c r="T234" s="5">
        <v>1723466.7411</v>
      </c>
      <c r="U234" s="5">
        <v>123452.96400000001</v>
      </c>
      <c r="V234" s="5">
        <v>32817797.3169</v>
      </c>
      <c r="W234" s="6">
        <f t="shared" si="22"/>
        <v>134916816.90459996</v>
      </c>
    </row>
    <row r="235" spans="1:23" ht="24.95" customHeight="1" x14ac:dyDescent="0.2">
      <c r="A235" s="129"/>
      <c r="B235" s="127"/>
      <c r="C235" s="1">
        <v>7</v>
      </c>
      <c r="D235" s="5" t="s">
        <v>275</v>
      </c>
      <c r="E235" s="5">
        <v>130127610.1893</v>
      </c>
      <c r="F235" s="5">
        <v>-3667555.3719000001</v>
      </c>
      <c r="G235" s="5">
        <v>12810085.23</v>
      </c>
      <c r="H235" s="5">
        <v>2392047.8106999998</v>
      </c>
      <c r="I235" s="5">
        <v>171343.83</v>
      </c>
      <c r="J235" s="5">
        <v>40004860.265600003</v>
      </c>
      <c r="K235" s="6">
        <f t="shared" si="21"/>
        <v>181838391.95370001</v>
      </c>
      <c r="L235" s="11"/>
      <c r="M235" s="127"/>
      <c r="N235" s="127"/>
      <c r="O235" s="12">
        <v>11</v>
      </c>
      <c r="P235" s="5" t="s">
        <v>640</v>
      </c>
      <c r="Q235" s="5">
        <v>99272508.421900004</v>
      </c>
      <c r="R235" s="5">
        <v>-2734288.18</v>
      </c>
      <c r="S235" s="5">
        <v>9772632.3571000006</v>
      </c>
      <c r="T235" s="5">
        <v>1824859.3522000001</v>
      </c>
      <c r="U235" s="5">
        <v>130715.77800000001</v>
      </c>
      <c r="V235" s="5">
        <v>35421790.134499997</v>
      </c>
      <c r="W235" s="6">
        <f t="shared" si="22"/>
        <v>143688217.86369997</v>
      </c>
    </row>
    <row r="236" spans="1:23" ht="24.95" customHeight="1" x14ac:dyDescent="0.2">
      <c r="A236" s="129"/>
      <c r="B236" s="127"/>
      <c r="C236" s="1">
        <v>8</v>
      </c>
      <c r="D236" s="5" t="s">
        <v>276</v>
      </c>
      <c r="E236" s="5">
        <v>115263570.1621</v>
      </c>
      <c r="F236" s="5">
        <v>-3518914.9715999998</v>
      </c>
      <c r="G236" s="5">
        <v>11346832.202199999</v>
      </c>
      <c r="H236" s="5">
        <v>2118812.2201999999</v>
      </c>
      <c r="I236" s="5">
        <v>151771.7996</v>
      </c>
      <c r="J236" s="5">
        <v>35223438.039300002</v>
      </c>
      <c r="K236" s="6">
        <f t="shared" si="21"/>
        <v>160585509.45180002</v>
      </c>
      <c r="L236" s="11"/>
      <c r="M236" s="127"/>
      <c r="N236" s="127"/>
      <c r="O236" s="12">
        <v>12</v>
      </c>
      <c r="P236" s="5" t="s">
        <v>641</v>
      </c>
      <c r="Q236" s="5">
        <v>114736142.67209999</v>
      </c>
      <c r="R236" s="5">
        <v>-2734288.18</v>
      </c>
      <c r="S236" s="5">
        <v>11294910.9298</v>
      </c>
      <c r="T236" s="5">
        <v>2109116.8775999998</v>
      </c>
      <c r="U236" s="5">
        <v>151077.31630000001</v>
      </c>
      <c r="V236" s="5">
        <v>36989090.928199999</v>
      </c>
      <c r="W236" s="6">
        <f t="shared" si="22"/>
        <v>162546050.544</v>
      </c>
    </row>
    <row r="237" spans="1:23" ht="24.95" customHeight="1" x14ac:dyDescent="0.2">
      <c r="A237" s="129"/>
      <c r="B237" s="127"/>
      <c r="C237" s="1">
        <v>9</v>
      </c>
      <c r="D237" s="5" t="s">
        <v>277</v>
      </c>
      <c r="E237" s="5">
        <v>104285915.873</v>
      </c>
      <c r="F237" s="5">
        <v>-3409138.4287</v>
      </c>
      <c r="G237" s="5">
        <v>10266164.6416</v>
      </c>
      <c r="H237" s="5">
        <v>1917017.4291999999</v>
      </c>
      <c r="I237" s="5">
        <v>137317.11679999999</v>
      </c>
      <c r="J237" s="5">
        <v>32956783.9034</v>
      </c>
      <c r="K237" s="6">
        <f t="shared" si="21"/>
        <v>146154060.53529999</v>
      </c>
      <c r="L237" s="11"/>
      <c r="M237" s="127"/>
      <c r="N237" s="127"/>
      <c r="O237" s="12">
        <v>13</v>
      </c>
      <c r="P237" s="5" t="s">
        <v>642</v>
      </c>
      <c r="Q237" s="5">
        <v>106950634.6692</v>
      </c>
      <c r="R237" s="5">
        <v>-2734288.18</v>
      </c>
      <c r="S237" s="5">
        <v>10528486.18</v>
      </c>
      <c r="T237" s="5">
        <v>1966001.1518000001</v>
      </c>
      <c r="U237" s="5">
        <v>140825.8504</v>
      </c>
      <c r="V237" s="5">
        <v>34401649.071699999</v>
      </c>
      <c r="W237" s="6">
        <f t="shared" si="22"/>
        <v>151253308.74310002</v>
      </c>
    </row>
    <row r="238" spans="1:23" ht="24.95" customHeight="1" x14ac:dyDescent="0.2">
      <c r="A238" s="129"/>
      <c r="B238" s="127"/>
      <c r="C238" s="1">
        <v>10</v>
      </c>
      <c r="D238" s="5" t="s">
        <v>278</v>
      </c>
      <c r="E238" s="5">
        <v>144852686.01699999</v>
      </c>
      <c r="F238" s="5">
        <v>-3814806.1302</v>
      </c>
      <c r="G238" s="5">
        <v>14259658.276799999</v>
      </c>
      <c r="H238" s="5">
        <v>2662728.9163000002</v>
      </c>
      <c r="I238" s="5">
        <v>190732.8812</v>
      </c>
      <c r="J238" s="5">
        <v>41469469.868100002</v>
      </c>
      <c r="K238" s="6">
        <f t="shared" si="21"/>
        <v>199620469.82919997</v>
      </c>
      <c r="L238" s="11"/>
      <c r="M238" s="127"/>
      <c r="N238" s="127"/>
      <c r="O238" s="12">
        <v>14</v>
      </c>
      <c r="P238" s="5" t="s">
        <v>643</v>
      </c>
      <c r="Q238" s="5">
        <v>93227829.327900007</v>
      </c>
      <c r="R238" s="5">
        <v>-2734288.18</v>
      </c>
      <c r="S238" s="5">
        <v>9177579.1298999991</v>
      </c>
      <c r="T238" s="5">
        <v>1713744.1063999999</v>
      </c>
      <c r="U238" s="5">
        <v>122756.5258</v>
      </c>
      <c r="V238" s="5">
        <v>33020697.0548</v>
      </c>
      <c r="W238" s="6">
        <f t="shared" si="22"/>
        <v>134528317.9648</v>
      </c>
    </row>
    <row r="239" spans="1:23" ht="24.95" customHeight="1" x14ac:dyDescent="0.2">
      <c r="A239" s="129"/>
      <c r="B239" s="127"/>
      <c r="C239" s="1">
        <v>11</v>
      </c>
      <c r="D239" s="5" t="s">
        <v>279</v>
      </c>
      <c r="E239" s="5">
        <v>112374550.7889</v>
      </c>
      <c r="F239" s="5">
        <v>-3490024.7779000001</v>
      </c>
      <c r="G239" s="5">
        <v>11062429.957800001</v>
      </c>
      <c r="H239" s="5">
        <v>2065705.3319000001</v>
      </c>
      <c r="I239" s="5">
        <v>147967.7211</v>
      </c>
      <c r="J239" s="5">
        <v>35041227.002800003</v>
      </c>
      <c r="K239" s="6">
        <f t="shared" si="21"/>
        <v>157201856.02460003</v>
      </c>
      <c r="L239" s="11"/>
      <c r="M239" s="127"/>
      <c r="N239" s="127"/>
      <c r="O239" s="12">
        <v>15</v>
      </c>
      <c r="P239" s="5" t="s">
        <v>644</v>
      </c>
      <c r="Q239" s="5">
        <v>73260409.905499995</v>
      </c>
      <c r="R239" s="5">
        <v>-2734288.18</v>
      </c>
      <c r="S239" s="5">
        <v>7211936.7559000002</v>
      </c>
      <c r="T239" s="5">
        <v>1346696.5456000001</v>
      </c>
      <c r="U239" s="5">
        <v>96464.687300000005</v>
      </c>
      <c r="V239" s="5">
        <v>25626931.298599999</v>
      </c>
      <c r="W239" s="6">
        <f t="shared" si="22"/>
        <v>104808151.01289998</v>
      </c>
    </row>
    <row r="240" spans="1:23" ht="24.95" customHeight="1" x14ac:dyDescent="0.2">
      <c r="A240" s="129"/>
      <c r="B240" s="127"/>
      <c r="C240" s="1">
        <v>12</v>
      </c>
      <c r="D240" s="5" t="s">
        <v>280</v>
      </c>
      <c r="E240" s="5">
        <v>123996684.7168</v>
      </c>
      <c r="F240" s="5">
        <v>-3606246.1172000002</v>
      </c>
      <c r="G240" s="5">
        <v>12206541.6951</v>
      </c>
      <c r="H240" s="5">
        <v>2279347.1560999998</v>
      </c>
      <c r="I240" s="5">
        <v>163271.014</v>
      </c>
      <c r="J240" s="5">
        <v>38630603.864799999</v>
      </c>
      <c r="K240" s="6">
        <f t="shared" si="21"/>
        <v>173670202.32960001</v>
      </c>
      <c r="L240" s="11"/>
      <c r="M240" s="127"/>
      <c r="N240" s="127"/>
      <c r="O240" s="12">
        <v>16</v>
      </c>
      <c r="P240" s="5" t="s">
        <v>539</v>
      </c>
      <c r="Q240" s="5">
        <v>94402971.679900005</v>
      </c>
      <c r="R240" s="5">
        <v>-2734288.18</v>
      </c>
      <c r="S240" s="5">
        <v>9293263.0625</v>
      </c>
      <c r="T240" s="5">
        <v>1735345.9531</v>
      </c>
      <c r="U240" s="5">
        <v>124303.8792</v>
      </c>
      <c r="V240" s="5">
        <v>30117507.997699998</v>
      </c>
      <c r="W240" s="6">
        <f t="shared" si="22"/>
        <v>132939104.3924</v>
      </c>
    </row>
    <row r="241" spans="1:23" ht="24.95" customHeight="1" x14ac:dyDescent="0.2">
      <c r="A241" s="129"/>
      <c r="B241" s="128"/>
      <c r="C241" s="1">
        <v>13</v>
      </c>
      <c r="D241" s="5" t="s">
        <v>281</v>
      </c>
      <c r="E241" s="5">
        <v>135807136.4152</v>
      </c>
      <c r="F241" s="5">
        <v>-3724350.6342000002</v>
      </c>
      <c r="G241" s="5">
        <v>13369191.901699999</v>
      </c>
      <c r="H241" s="5">
        <v>2496450.6984000001</v>
      </c>
      <c r="I241" s="5">
        <v>178822.27189999999</v>
      </c>
      <c r="J241" s="5">
        <v>41676808.2729</v>
      </c>
      <c r="K241" s="6">
        <f t="shared" si="21"/>
        <v>189804058.92589998</v>
      </c>
      <c r="L241" s="11"/>
      <c r="M241" s="127"/>
      <c r="N241" s="127"/>
      <c r="O241" s="12">
        <v>17</v>
      </c>
      <c r="P241" s="5" t="s">
        <v>645</v>
      </c>
      <c r="Q241" s="5">
        <v>83229126.790199995</v>
      </c>
      <c r="R241" s="5">
        <v>-2734288.18</v>
      </c>
      <c r="S241" s="5">
        <v>8193282.0118000004</v>
      </c>
      <c r="T241" s="5">
        <v>1529944.723</v>
      </c>
      <c r="U241" s="5">
        <v>109590.8649</v>
      </c>
      <c r="V241" s="5">
        <v>27507045.258900002</v>
      </c>
      <c r="W241" s="6">
        <f t="shared" si="22"/>
        <v>117834701.46879999</v>
      </c>
    </row>
    <row r="242" spans="1:23" ht="24.95" customHeight="1" x14ac:dyDescent="0.2">
      <c r="A242" s="1"/>
      <c r="B242" s="118" t="s">
        <v>822</v>
      </c>
      <c r="C242" s="119"/>
      <c r="D242" s="120"/>
      <c r="E242" s="14">
        <f>SUM(E229:E241)</f>
        <v>1532444535.5322998</v>
      </c>
      <c r="F242" s="14">
        <f t="shared" ref="F242:K242" si="27">SUM(F229:F241)</f>
        <v>-46086075.865400001</v>
      </c>
      <c r="G242" s="14">
        <f t="shared" si="27"/>
        <v>150857647.2119</v>
      </c>
      <c r="H242" s="14">
        <f t="shared" si="27"/>
        <v>28169891.008699998</v>
      </c>
      <c r="I242" s="14">
        <f t="shared" si="27"/>
        <v>2017826.3138999997</v>
      </c>
      <c r="J242" s="14">
        <f t="shared" si="27"/>
        <v>473694085.79659998</v>
      </c>
      <c r="K242" s="14">
        <f t="shared" si="27"/>
        <v>2141097909.9980004</v>
      </c>
      <c r="L242" s="11"/>
      <c r="M242" s="127"/>
      <c r="N242" s="127"/>
      <c r="O242" s="12">
        <v>18</v>
      </c>
      <c r="P242" s="5" t="s">
        <v>865</v>
      </c>
      <c r="Q242" s="5">
        <v>86767265.723900005</v>
      </c>
      <c r="R242" s="5">
        <v>-2734288.18</v>
      </c>
      <c r="S242" s="5">
        <v>8541585.1984000001</v>
      </c>
      <c r="T242" s="5">
        <v>1594983.9369999999</v>
      </c>
      <c r="U242" s="5">
        <v>114249.66310000001</v>
      </c>
      <c r="V242" s="5">
        <v>30857636.889699999</v>
      </c>
      <c r="W242" s="6">
        <f t="shared" si="22"/>
        <v>125141433.23210001</v>
      </c>
    </row>
    <row r="243" spans="1:23" ht="24.95" customHeight="1" x14ac:dyDescent="0.2">
      <c r="A243" s="126" t="s">
        <v>35</v>
      </c>
      <c r="B243" s="126" t="s">
        <v>35</v>
      </c>
      <c r="C243" s="1">
        <v>1</v>
      </c>
      <c r="D243" s="5" t="s">
        <v>282</v>
      </c>
      <c r="E243" s="5">
        <v>140996670.14629999</v>
      </c>
      <c r="F243" s="5">
        <v>0</v>
      </c>
      <c r="G243" s="5">
        <v>13880062.4948</v>
      </c>
      <c r="H243" s="5">
        <v>2591846.3856000002</v>
      </c>
      <c r="I243" s="5">
        <v>185655.5227</v>
      </c>
      <c r="J243" s="5">
        <v>45096948.519699998</v>
      </c>
      <c r="K243" s="6">
        <f t="shared" si="21"/>
        <v>202751183.06909999</v>
      </c>
      <c r="L243" s="11"/>
      <c r="M243" s="127"/>
      <c r="N243" s="127"/>
      <c r="O243" s="12">
        <v>19</v>
      </c>
      <c r="P243" s="5" t="s">
        <v>646</v>
      </c>
      <c r="Q243" s="5">
        <v>91946784.763699993</v>
      </c>
      <c r="R243" s="5">
        <v>-2734288.18</v>
      </c>
      <c r="S243" s="5">
        <v>9051469.9204999991</v>
      </c>
      <c r="T243" s="5">
        <v>1690195.531</v>
      </c>
      <c r="U243" s="5">
        <v>121069.7271</v>
      </c>
      <c r="V243" s="5">
        <v>30629609.783399999</v>
      </c>
      <c r="W243" s="6">
        <f t="shared" si="22"/>
        <v>130704841.54569998</v>
      </c>
    </row>
    <row r="244" spans="1:23" ht="24.95" customHeight="1" x14ac:dyDescent="0.2">
      <c r="A244" s="127"/>
      <c r="B244" s="127"/>
      <c r="C244" s="1">
        <v>2</v>
      </c>
      <c r="D244" s="5" t="s">
        <v>283</v>
      </c>
      <c r="E244" s="5">
        <v>133916155.984</v>
      </c>
      <c r="F244" s="5">
        <v>0</v>
      </c>
      <c r="G244" s="5">
        <v>13183039.0902</v>
      </c>
      <c r="H244" s="5">
        <v>2461690.0846000002</v>
      </c>
      <c r="I244" s="5">
        <v>176332.34820000001</v>
      </c>
      <c r="J244" s="5">
        <v>50949142.7038</v>
      </c>
      <c r="K244" s="6">
        <f t="shared" si="21"/>
        <v>200686360.21079999</v>
      </c>
      <c r="L244" s="11"/>
      <c r="M244" s="127"/>
      <c r="N244" s="127"/>
      <c r="O244" s="12">
        <v>20</v>
      </c>
      <c r="P244" s="5" t="s">
        <v>543</v>
      </c>
      <c r="Q244" s="5">
        <v>90994931.059599996</v>
      </c>
      <c r="R244" s="5">
        <v>-2734288.18</v>
      </c>
      <c r="S244" s="5">
        <v>8957767.0770999994</v>
      </c>
      <c r="T244" s="5">
        <v>1672698.2483999999</v>
      </c>
      <c r="U244" s="5">
        <v>119816.38619999999</v>
      </c>
      <c r="V244" s="5">
        <v>31828952.616999999</v>
      </c>
      <c r="W244" s="6">
        <f t="shared" si="22"/>
        <v>130839877.20829998</v>
      </c>
    </row>
    <row r="245" spans="1:23" ht="24.95" customHeight="1" x14ac:dyDescent="0.2">
      <c r="A245" s="127"/>
      <c r="B245" s="127"/>
      <c r="C245" s="1">
        <v>3</v>
      </c>
      <c r="D245" s="5" t="s">
        <v>284</v>
      </c>
      <c r="E245" s="5">
        <v>88614773.215499997</v>
      </c>
      <c r="F245" s="5">
        <v>0</v>
      </c>
      <c r="G245" s="5">
        <v>8723458.4257999994</v>
      </c>
      <c r="H245" s="5">
        <v>1628945.4172</v>
      </c>
      <c r="I245" s="5">
        <v>116682.34450000001</v>
      </c>
      <c r="J245" s="5">
        <v>33300627.0854</v>
      </c>
      <c r="K245" s="6">
        <f t="shared" si="21"/>
        <v>132384486.4884</v>
      </c>
      <c r="L245" s="11"/>
      <c r="M245" s="127"/>
      <c r="N245" s="127"/>
      <c r="O245" s="12">
        <v>21</v>
      </c>
      <c r="P245" s="5" t="s">
        <v>647</v>
      </c>
      <c r="Q245" s="5">
        <v>98453085.986300007</v>
      </c>
      <c r="R245" s="5">
        <v>-2734288.18</v>
      </c>
      <c r="S245" s="5">
        <v>9691966.3768000007</v>
      </c>
      <c r="T245" s="5">
        <v>1809796.4639999999</v>
      </c>
      <c r="U245" s="5">
        <v>129636.81419999999</v>
      </c>
      <c r="V245" s="5">
        <v>33642185.647699997</v>
      </c>
      <c r="W245" s="6">
        <f t="shared" si="22"/>
        <v>140992383.109</v>
      </c>
    </row>
    <row r="246" spans="1:23" ht="24.95" customHeight="1" x14ac:dyDescent="0.2">
      <c r="A246" s="127"/>
      <c r="B246" s="127"/>
      <c r="C246" s="1">
        <v>4</v>
      </c>
      <c r="D246" s="5" t="s">
        <v>285</v>
      </c>
      <c r="E246" s="5">
        <v>91231519.919699997</v>
      </c>
      <c r="F246" s="5">
        <v>0</v>
      </c>
      <c r="G246" s="5">
        <v>8981057.4723000005</v>
      </c>
      <c r="H246" s="5">
        <v>1677047.3012999999</v>
      </c>
      <c r="I246" s="5">
        <v>120127.9115</v>
      </c>
      <c r="J246" s="5">
        <v>34356578.409699999</v>
      </c>
      <c r="K246" s="6">
        <f t="shared" si="21"/>
        <v>136366331.01449999</v>
      </c>
      <c r="L246" s="11"/>
      <c r="M246" s="127"/>
      <c r="N246" s="127"/>
      <c r="O246" s="12">
        <v>22</v>
      </c>
      <c r="P246" s="5" t="s">
        <v>648</v>
      </c>
      <c r="Q246" s="5">
        <v>89362504.458800003</v>
      </c>
      <c r="R246" s="5">
        <v>-2734288.18</v>
      </c>
      <c r="S246" s="5">
        <v>8797066.9470000006</v>
      </c>
      <c r="T246" s="5">
        <v>1642690.4546999999</v>
      </c>
      <c r="U246" s="5">
        <v>117666.90979999999</v>
      </c>
      <c r="V246" s="5">
        <v>30601172.222800002</v>
      </c>
      <c r="W246" s="6">
        <f t="shared" si="22"/>
        <v>127786812.81309998</v>
      </c>
    </row>
    <row r="247" spans="1:23" ht="24.95" customHeight="1" x14ac:dyDescent="0.2">
      <c r="A247" s="127"/>
      <c r="B247" s="127"/>
      <c r="C247" s="1">
        <v>5</v>
      </c>
      <c r="D247" s="5" t="s">
        <v>286</v>
      </c>
      <c r="E247" s="5">
        <v>109235595.42739999</v>
      </c>
      <c r="F247" s="5">
        <v>0</v>
      </c>
      <c r="G247" s="5">
        <v>10753423.3937</v>
      </c>
      <c r="H247" s="5">
        <v>2008004.0393999999</v>
      </c>
      <c r="I247" s="5">
        <v>143834.54259999999</v>
      </c>
      <c r="J247" s="5">
        <v>37995909.081799999</v>
      </c>
      <c r="K247" s="6">
        <f t="shared" si="21"/>
        <v>160136766.4849</v>
      </c>
      <c r="L247" s="11"/>
      <c r="M247" s="127"/>
      <c r="N247" s="127"/>
      <c r="O247" s="12">
        <v>23</v>
      </c>
      <c r="P247" s="5" t="s">
        <v>649</v>
      </c>
      <c r="Q247" s="5">
        <v>109883739.53650001</v>
      </c>
      <c r="R247" s="5">
        <v>-2734288.18</v>
      </c>
      <c r="S247" s="5">
        <v>10817228.310000001</v>
      </c>
      <c r="T247" s="5">
        <v>2019918.4339999999</v>
      </c>
      <c r="U247" s="5">
        <v>144687.9779</v>
      </c>
      <c r="V247" s="5">
        <v>37236603.029700004</v>
      </c>
      <c r="W247" s="6">
        <f t="shared" si="22"/>
        <v>157367889.1081</v>
      </c>
    </row>
    <row r="248" spans="1:23" ht="24.95" customHeight="1" x14ac:dyDescent="0.2">
      <c r="A248" s="127"/>
      <c r="B248" s="127"/>
      <c r="C248" s="1">
        <v>6</v>
      </c>
      <c r="D248" s="5" t="s">
        <v>287</v>
      </c>
      <c r="E248" s="5">
        <v>92846307.017499998</v>
      </c>
      <c r="F248" s="5">
        <v>0</v>
      </c>
      <c r="G248" s="5">
        <v>9140021.1259000003</v>
      </c>
      <c r="H248" s="5">
        <v>1706730.8399</v>
      </c>
      <c r="I248" s="5">
        <v>122254.16130000001</v>
      </c>
      <c r="J248" s="5">
        <v>34845283.154799998</v>
      </c>
      <c r="K248" s="6">
        <f t="shared" si="21"/>
        <v>138660596.2994</v>
      </c>
      <c r="L248" s="11"/>
      <c r="M248" s="127"/>
      <c r="N248" s="127"/>
      <c r="O248" s="12">
        <v>24</v>
      </c>
      <c r="P248" s="5" t="s">
        <v>866</v>
      </c>
      <c r="Q248" s="5">
        <v>91122575.043599993</v>
      </c>
      <c r="R248" s="5">
        <v>-2734288.18</v>
      </c>
      <c r="S248" s="5">
        <v>8970332.6679999996</v>
      </c>
      <c r="T248" s="5">
        <v>1675044.6413</v>
      </c>
      <c r="U248" s="5">
        <v>119984.4598</v>
      </c>
      <c r="V248" s="5">
        <v>31604310.934599999</v>
      </c>
      <c r="W248" s="6">
        <f t="shared" si="22"/>
        <v>130757959.56729998</v>
      </c>
    </row>
    <row r="249" spans="1:23" ht="24.95" customHeight="1" x14ac:dyDescent="0.2">
      <c r="A249" s="127"/>
      <c r="B249" s="127"/>
      <c r="C249" s="1">
        <v>7</v>
      </c>
      <c r="D249" s="5" t="s">
        <v>288</v>
      </c>
      <c r="E249" s="5">
        <v>92931705.465100005</v>
      </c>
      <c r="F249" s="5">
        <v>0</v>
      </c>
      <c r="G249" s="5">
        <v>9148427.9612000007</v>
      </c>
      <c r="H249" s="5">
        <v>1708300.6617999999</v>
      </c>
      <c r="I249" s="5">
        <v>122366.60860000001</v>
      </c>
      <c r="J249" s="5">
        <v>32493015.410599999</v>
      </c>
      <c r="K249" s="6">
        <f t="shared" si="21"/>
        <v>136403816.10730001</v>
      </c>
      <c r="L249" s="11"/>
      <c r="M249" s="127"/>
      <c r="N249" s="127"/>
      <c r="O249" s="12">
        <v>25</v>
      </c>
      <c r="P249" s="5" t="s">
        <v>867</v>
      </c>
      <c r="Q249" s="5">
        <v>120052858.72480001</v>
      </c>
      <c r="R249" s="5">
        <v>-2734288.18</v>
      </c>
      <c r="S249" s="5">
        <v>11818301.6666</v>
      </c>
      <c r="T249" s="5">
        <v>2206850.4712999999</v>
      </c>
      <c r="U249" s="5">
        <v>158078.03270000001</v>
      </c>
      <c r="V249" s="5">
        <v>32928312.598700002</v>
      </c>
      <c r="W249" s="6">
        <f t="shared" si="22"/>
        <v>164430113.31410003</v>
      </c>
    </row>
    <row r="250" spans="1:23" ht="24.95" customHeight="1" x14ac:dyDescent="0.2">
      <c r="A250" s="127"/>
      <c r="B250" s="127"/>
      <c r="C250" s="1">
        <v>8</v>
      </c>
      <c r="D250" s="5" t="s">
        <v>289</v>
      </c>
      <c r="E250" s="5">
        <v>107808525.8637</v>
      </c>
      <c r="F250" s="5">
        <v>0</v>
      </c>
      <c r="G250" s="5">
        <v>10612939.1205</v>
      </c>
      <c r="H250" s="5">
        <v>1981771.1851999999</v>
      </c>
      <c r="I250" s="5">
        <v>141955.46739999999</v>
      </c>
      <c r="J250" s="5">
        <v>36361501.663699999</v>
      </c>
      <c r="K250" s="6">
        <f t="shared" si="21"/>
        <v>156906693.30050001</v>
      </c>
      <c r="L250" s="11"/>
      <c r="M250" s="127"/>
      <c r="N250" s="127"/>
      <c r="O250" s="12">
        <v>26</v>
      </c>
      <c r="P250" s="5" t="s">
        <v>650</v>
      </c>
      <c r="Q250" s="5">
        <v>82173382.578600004</v>
      </c>
      <c r="R250" s="5">
        <v>-2734288.18</v>
      </c>
      <c r="S250" s="5">
        <v>8089351.9287999999</v>
      </c>
      <c r="T250" s="5">
        <v>1510537.6915</v>
      </c>
      <c r="U250" s="5">
        <v>108200.72749999999</v>
      </c>
      <c r="V250" s="5">
        <v>28601214.257199999</v>
      </c>
      <c r="W250" s="6">
        <f t="shared" si="22"/>
        <v>117748399.0036</v>
      </c>
    </row>
    <row r="251" spans="1:23" ht="24.95" customHeight="1" x14ac:dyDescent="0.2">
      <c r="A251" s="127"/>
      <c r="B251" s="127"/>
      <c r="C251" s="1">
        <v>9</v>
      </c>
      <c r="D251" s="5" t="s">
        <v>290</v>
      </c>
      <c r="E251" s="5">
        <v>118656515.2695</v>
      </c>
      <c r="F251" s="5">
        <v>0</v>
      </c>
      <c r="G251" s="5">
        <v>11680842.1479</v>
      </c>
      <c r="H251" s="5">
        <v>2181182.4344000001</v>
      </c>
      <c r="I251" s="5">
        <v>156239.41570000001</v>
      </c>
      <c r="J251" s="5">
        <v>40244432.391900003</v>
      </c>
      <c r="K251" s="6">
        <f t="shared" si="21"/>
        <v>172919211.65940002</v>
      </c>
      <c r="L251" s="11"/>
      <c r="M251" s="127"/>
      <c r="N251" s="127"/>
      <c r="O251" s="12">
        <v>27</v>
      </c>
      <c r="P251" s="5" t="s">
        <v>651</v>
      </c>
      <c r="Q251" s="5">
        <v>99392624.325299993</v>
      </c>
      <c r="R251" s="5">
        <v>-2734288.18</v>
      </c>
      <c r="S251" s="5">
        <v>9784456.8650000002</v>
      </c>
      <c r="T251" s="5">
        <v>1827067.3615999999</v>
      </c>
      <c r="U251" s="5">
        <v>130873.9391</v>
      </c>
      <c r="V251" s="5">
        <v>32751593.472100001</v>
      </c>
      <c r="W251" s="6">
        <f t="shared" si="22"/>
        <v>141152327.78309998</v>
      </c>
    </row>
    <row r="252" spans="1:23" ht="24.95" customHeight="1" x14ac:dyDescent="0.2">
      <c r="A252" s="127"/>
      <c r="B252" s="127"/>
      <c r="C252" s="1">
        <v>10</v>
      </c>
      <c r="D252" s="5" t="s">
        <v>291</v>
      </c>
      <c r="E252" s="5">
        <v>86340027.039399996</v>
      </c>
      <c r="F252" s="5">
        <v>0</v>
      </c>
      <c r="G252" s="5">
        <v>8499526.7609000001</v>
      </c>
      <c r="H252" s="5">
        <v>1587130.2974</v>
      </c>
      <c r="I252" s="5">
        <v>113687.10219999999</v>
      </c>
      <c r="J252" s="5">
        <v>30617039.190699998</v>
      </c>
      <c r="K252" s="6">
        <f t="shared" si="21"/>
        <v>127157410.3906</v>
      </c>
      <c r="L252" s="11"/>
      <c r="M252" s="127"/>
      <c r="N252" s="127"/>
      <c r="O252" s="12">
        <v>28</v>
      </c>
      <c r="P252" s="5" t="s">
        <v>652</v>
      </c>
      <c r="Q252" s="5">
        <v>99711312.353100002</v>
      </c>
      <c r="R252" s="5">
        <v>-2734288.18</v>
      </c>
      <c r="S252" s="5">
        <v>9815829.3061999995</v>
      </c>
      <c r="T252" s="5">
        <v>1832925.588</v>
      </c>
      <c r="U252" s="5">
        <v>131293.5674</v>
      </c>
      <c r="V252" s="5">
        <v>34019698.026299998</v>
      </c>
      <c r="W252" s="6">
        <f t="shared" si="22"/>
        <v>142776770.66099998</v>
      </c>
    </row>
    <row r="253" spans="1:23" ht="24.95" customHeight="1" x14ac:dyDescent="0.2">
      <c r="A253" s="127"/>
      <c r="B253" s="127"/>
      <c r="C253" s="1">
        <v>11</v>
      </c>
      <c r="D253" s="5" t="s">
        <v>292</v>
      </c>
      <c r="E253" s="5">
        <v>148149857.4777</v>
      </c>
      <c r="F253" s="5">
        <v>0</v>
      </c>
      <c r="G253" s="5">
        <v>14584240.026699999</v>
      </c>
      <c r="H253" s="5">
        <v>2723338.5882999999</v>
      </c>
      <c r="I253" s="5">
        <v>195074.38860000001</v>
      </c>
      <c r="J253" s="5">
        <v>53296896.549500003</v>
      </c>
      <c r="K253" s="6">
        <f t="shared" si="21"/>
        <v>218949407.03079998</v>
      </c>
      <c r="L253" s="11"/>
      <c r="M253" s="127"/>
      <c r="N253" s="127"/>
      <c r="O253" s="12">
        <v>29</v>
      </c>
      <c r="P253" s="5" t="s">
        <v>653</v>
      </c>
      <c r="Q253" s="5">
        <v>87868160.338400006</v>
      </c>
      <c r="R253" s="5">
        <v>-2734288.18</v>
      </c>
      <c r="S253" s="5">
        <v>8649959.9992999993</v>
      </c>
      <c r="T253" s="5">
        <v>1615220.9378</v>
      </c>
      <c r="U253" s="5">
        <v>115699.25169999999</v>
      </c>
      <c r="V253" s="5">
        <v>30593649.058699999</v>
      </c>
      <c r="W253" s="6">
        <f t="shared" si="22"/>
        <v>126108401.4059</v>
      </c>
    </row>
    <row r="254" spans="1:23" ht="24.95" customHeight="1" x14ac:dyDescent="0.2">
      <c r="A254" s="127"/>
      <c r="B254" s="127"/>
      <c r="C254" s="1">
        <v>12</v>
      </c>
      <c r="D254" s="5" t="s">
        <v>293</v>
      </c>
      <c r="E254" s="5">
        <v>152469772.99950001</v>
      </c>
      <c r="F254" s="5">
        <v>0</v>
      </c>
      <c r="G254" s="5">
        <v>15009503.242900001</v>
      </c>
      <c r="H254" s="5">
        <v>2802748.6724</v>
      </c>
      <c r="I254" s="5">
        <v>200762.5809</v>
      </c>
      <c r="J254" s="5">
        <v>53565097.352499999</v>
      </c>
      <c r="K254" s="6">
        <f t="shared" si="21"/>
        <v>224047884.84820002</v>
      </c>
      <c r="L254" s="11"/>
      <c r="M254" s="128"/>
      <c r="N254" s="128"/>
      <c r="O254" s="12">
        <v>30</v>
      </c>
      <c r="P254" s="5" t="s">
        <v>654</v>
      </c>
      <c r="Q254" s="5">
        <v>97759907.274000004</v>
      </c>
      <c r="R254" s="5">
        <v>-2734288.18</v>
      </c>
      <c r="S254" s="5">
        <v>9623728.1422000006</v>
      </c>
      <c r="T254" s="5">
        <v>1797054.2287999999</v>
      </c>
      <c r="U254" s="5">
        <v>128724.0802</v>
      </c>
      <c r="V254" s="5">
        <v>34627343.997100003</v>
      </c>
      <c r="W254" s="6">
        <f t="shared" si="22"/>
        <v>141202469.54230002</v>
      </c>
    </row>
    <row r="255" spans="1:23" ht="24.95" customHeight="1" x14ac:dyDescent="0.2">
      <c r="A255" s="127"/>
      <c r="B255" s="127"/>
      <c r="C255" s="1">
        <v>13</v>
      </c>
      <c r="D255" s="5" t="s">
        <v>294</v>
      </c>
      <c r="E255" s="5">
        <v>119506916.4604</v>
      </c>
      <c r="F255" s="5">
        <v>0</v>
      </c>
      <c r="G255" s="5">
        <v>11764557.753799999</v>
      </c>
      <c r="H255" s="5">
        <v>2196814.7840999998</v>
      </c>
      <c r="I255" s="5">
        <v>157359.1704</v>
      </c>
      <c r="J255" s="5">
        <v>39124082.782200001</v>
      </c>
      <c r="K255" s="6">
        <f t="shared" si="21"/>
        <v>172749730.95089999</v>
      </c>
      <c r="L255" s="11"/>
      <c r="M255" s="1"/>
      <c r="N255" s="118" t="s">
        <v>840</v>
      </c>
      <c r="O255" s="119"/>
      <c r="P255" s="120"/>
      <c r="Q255" s="14">
        <f>SUM(Q225:Q254)</f>
        <v>2785986129.8586998</v>
      </c>
      <c r="R255" s="14">
        <f t="shared" ref="R255:V255" si="28">SUM(R225:R254)</f>
        <v>-82028645.400000036</v>
      </c>
      <c r="S255" s="14">
        <f t="shared" si="28"/>
        <v>274259395.99809998</v>
      </c>
      <c r="T255" s="14">
        <f t="shared" si="28"/>
        <v>51212897.961499989</v>
      </c>
      <c r="U255" s="14">
        <f t="shared" si="28"/>
        <v>3668410.8247999996</v>
      </c>
      <c r="V255" s="14">
        <f t="shared" si="28"/>
        <v>942728072.3154999</v>
      </c>
      <c r="W255" s="8">
        <f t="shared" si="22"/>
        <v>3975826261.5585995</v>
      </c>
    </row>
    <row r="256" spans="1:23" ht="24.95" customHeight="1" x14ac:dyDescent="0.2">
      <c r="A256" s="127"/>
      <c r="B256" s="127"/>
      <c r="C256" s="1">
        <v>14</v>
      </c>
      <c r="D256" s="5" t="s">
        <v>295</v>
      </c>
      <c r="E256" s="5">
        <v>113970783.8295</v>
      </c>
      <c r="F256" s="5">
        <v>0</v>
      </c>
      <c r="G256" s="5">
        <v>11219567.1039</v>
      </c>
      <c r="H256" s="5">
        <v>2095047.8038000001</v>
      </c>
      <c r="I256" s="5">
        <v>150069.54010000001</v>
      </c>
      <c r="J256" s="5">
        <v>36952295.746699996</v>
      </c>
      <c r="K256" s="6">
        <f t="shared" si="21"/>
        <v>164387764.02399999</v>
      </c>
      <c r="L256" s="11"/>
      <c r="M256" s="126">
        <v>30</v>
      </c>
      <c r="N256" s="126" t="s">
        <v>53</v>
      </c>
      <c r="O256" s="12">
        <v>1</v>
      </c>
      <c r="P256" s="5" t="s">
        <v>655</v>
      </c>
      <c r="Q256" s="5">
        <v>96214333.320600003</v>
      </c>
      <c r="R256" s="5">
        <v>-2536017.62</v>
      </c>
      <c r="S256" s="5">
        <v>9471578.0024999995</v>
      </c>
      <c r="T256" s="5">
        <v>1768642.9886</v>
      </c>
      <c r="U256" s="5">
        <v>126688.9659</v>
      </c>
      <c r="V256" s="5">
        <v>40612112.094300002</v>
      </c>
      <c r="W256" s="6">
        <f t="shared" si="22"/>
        <v>145657337.75190002</v>
      </c>
    </row>
    <row r="257" spans="1:23" ht="24.95" customHeight="1" x14ac:dyDescent="0.2">
      <c r="A257" s="127"/>
      <c r="B257" s="127"/>
      <c r="C257" s="1">
        <v>15</v>
      </c>
      <c r="D257" s="5" t="s">
        <v>296</v>
      </c>
      <c r="E257" s="5">
        <v>124389733.0142</v>
      </c>
      <c r="F257" s="5">
        <v>0</v>
      </c>
      <c r="G257" s="5">
        <v>12245234.346000001</v>
      </c>
      <c r="H257" s="5">
        <v>2286572.2969999998</v>
      </c>
      <c r="I257" s="5">
        <v>163788.5552</v>
      </c>
      <c r="J257" s="5">
        <v>35561036.994900003</v>
      </c>
      <c r="K257" s="6">
        <f t="shared" si="21"/>
        <v>174646365.20730001</v>
      </c>
      <c r="L257" s="11"/>
      <c r="M257" s="127"/>
      <c r="N257" s="127"/>
      <c r="O257" s="12">
        <v>2</v>
      </c>
      <c r="P257" s="5" t="s">
        <v>656</v>
      </c>
      <c r="Q257" s="5">
        <v>111733543.6022</v>
      </c>
      <c r="R257" s="5">
        <v>-2536017.62</v>
      </c>
      <c r="S257" s="5">
        <v>10999327.617799999</v>
      </c>
      <c r="T257" s="5">
        <v>2053922.1305</v>
      </c>
      <c r="U257" s="5">
        <v>147123.6832</v>
      </c>
      <c r="V257" s="5">
        <v>46418941.598399997</v>
      </c>
      <c r="W257" s="6">
        <f t="shared" si="22"/>
        <v>168816841.01209998</v>
      </c>
    </row>
    <row r="258" spans="1:23" ht="24.95" customHeight="1" x14ac:dyDescent="0.2">
      <c r="A258" s="127"/>
      <c r="B258" s="127"/>
      <c r="C258" s="1">
        <v>16</v>
      </c>
      <c r="D258" s="5" t="s">
        <v>297</v>
      </c>
      <c r="E258" s="5">
        <v>109115635.80050001</v>
      </c>
      <c r="F258" s="5">
        <v>0</v>
      </c>
      <c r="G258" s="5">
        <v>10741614.27</v>
      </c>
      <c r="H258" s="5">
        <v>2005798.9027</v>
      </c>
      <c r="I258" s="5">
        <v>143676.58739999999</v>
      </c>
      <c r="J258" s="5">
        <v>36992619.9067</v>
      </c>
      <c r="K258" s="6">
        <f t="shared" si="21"/>
        <v>158999345.4673</v>
      </c>
      <c r="L258" s="11"/>
      <c r="M258" s="127"/>
      <c r="N258" s="127"/>
      <c r="O258" s="12">
        <v>3</v>
      </c>
      <c r="P258" s="5" t="s">
        <v>657</v>
      </c>
      <c r="Q258" s="5">
        <v>111298818.4734</v>
      </c>
      <c r="R258" s="5">
        <v>-2536017.62</v>
      </c>
      <c r="S258" s="5">
        <v>10956532.1961</v>
      </c>
      <c r="T258" s="5">
        <v>2045930.8725999999</v>
      </c>
      <c r="U258" s="5">
        <v>146551.26459999999</v>
      </c>
      <c r="V258" s="5">
        <v>43285017.095899999</v>
      </c>
      <c r="W258" s="6">
        <f t="shared" si="22"/>
        <v>165196832.28259999</v>
      </c>
    </row>
    <row r="259" spans="1:23" ht="24.95" customHeight="1" x14ac:dyDescent="0.2">
      <c r="A259" s="127"/>
      <c r="B259" s="127"/>
      <c r="C259" s="1">
        <v>17</v>
      </c>
      <c r="D259" s="5" t="s">
        <v>298</v>
      </c>
      <c r="E259" s="5">
        <v>89489637.856099993</v>
      </c>
      <c r="F259" s="5">
        <v>0</v>
      </c>
      <c r="G259" s="5">
        <v>8809582.2744999994</v>
      </c>
      <c r="H259" s="5">
        <v>1645027.4619</v>
      </c>
      <c r="I259" s="5">
        <v>117834.31110000001</v>
      </c>
      <c r="J259" s="5">
        <v>32704642.019000001</v>
      </c>
      <c r="K259" s="6">
        <f t="shared" si="21"/>
        <v>132766723.9226</v>
      </c>
      <c r="L259" s="11"/>
      <c r="M259" s="127"/>
      <c r="N259" s="127"/>
      <c r="O259" s="12">
        <v>4</v>
      </c>
      <c r="P259" s="5" t="s">
        <v>868</v>
      </c>
      <c r="Q259" s="5">
        <v>119243589.07889999</v>
      </c>
      <c r="R259" s="5">
        <v>-2536017.62</v>
      </c>
      <c r="S259" s="5">
        <v>11738635.1522</v>
      </c>
      <c r="T259" s="5">
        <v>2191974.2149999999</v>
      </c>
      <c r="U259" s="5">
        <v>157012.4375</v>
      </c>
      <c r="V259" s="5">
        <v>38853121.077399999</v>
      </c>
      <c r="W259" s="6">
        <f t="shared" si="22"/>
        <v>169648314.34099999</v>
      </c>
    </row>
    <row r="260" spans="1:23" ht="24.95" customHeight="1" x14ac:dyDescent="0.2">
      <c r="A260" s="128"/>
      <c r="B260" s="128"/>
      <c r="C260" s="1">
        <v>18</v>
      </c>
      <c r="D260" s="5" t="s">
        <v>299</v>
      </c>
      <c r="E260" s="5">
        <v>111360826.0421</v>
      </c>
      <c r="F260" s="5">
        <v>0</v>
      </c>
      <c r="G260" s="5">
        <v>10962636.375299999</v>
      </c>
      <c r="H260" s="5">
        <v>2047070.7157999999</v>
      </c>
      <c r="I260" s="5">
        <v>146632.9123</v>
      </c>
      <c r="J260" s="5">
        <v>34466943.228200004</v>
      </c>
      <c r="K260" s="6">
        <f t="shared" si="21"/>
        <v>158984109.2737</v>
      </c>
      <c r="L260" s="11"/>
      <c r="M260" s="127"/>
      <c r="N260" s="127"/>
      <c r="O260" s="12">
        <v>5</v>
      </c>
      <c r="P260" s="5" t="s">
        <v>658</v>
      </c>
      <c r="Q260" s="5">
        <v>120984583.1102</v>
      </c>
      <c r="R260" s="5">
        <v>-2536017.62</v>
      </c>
      <c r="S260" s="5">
        <v>11910022.9299</v>
      </c>
      <c r="T260" s="5">
        <v>2223977.7302999999</v>
      </c>
      <c r="U260" s="5">
        <v>159304.86859999999</v>
      </c>
      <c r="V260" s="5">
        <v>51701256.095799997</v>
      </c>
      <c r="W260" s="6">
        <f t="shared" si="22"/>
        <v>184443127.11479998</v>
      </c>
    </row>
    <row r="261" spans="1:23" ht="24.95" customHeight="1" x14ac:dyDescent="0.2">
      <c r="A261" s="1"/>
      <c r="B261" s="118" t="s">
        <v>823</v>
      </c>
      <c r="C261" s="119"/>
      <c r="D261" s="120"/>
      <c r="E261" s="14">
        <f>SUM(E243:E260)</f>
        <v>2031030958.8281</v>
      </c>
      <c r="F261" s="14">
        <f t="shared" ref="F261:K261" si="29">SUM(F243:F260)</f>
        <v>0</v>
      </c>
      <c r="G261" s="14">
        <f t="shared" si="29"/>
        <v>199939733.38630006</v>
      </c>
      <c r="H261" s="14">
        <f t="shared" si="29"/>
        <v>37335067.872800015</v>
      </c>
      <c r="I261" s="14">
        <f t="shared" si="29"/>
        <v>2674333.4706999999</v>
      </c>
      <c r="J261" s="14">
        <f t="shared" si="29"/>
        <v>698924092.1918</v>
      </c>
      <c r="K261" s="14">
        <f t="shared" si="29"/>
        <v>2969904185.7496996</v>
      </c>
      <c r="L261" s="11"/>
      <c r="M261" s="127"/>
      <c r="N261" s="127"/>
      <c r="O261" s="12">
        <v>6</v>
      </c>
      <c r="P261" s="5" t="s">
        <v>659</v>
      </c>
      <c r="Q261" s="5">
        <v>124347524.85169999</v>
      </c>
      <c r="R261" s="5">
        <v>-2536017.62</v>
      </c>
      <c r="S261" s="5">
        <v>12241079.2696</v>
      </c>
      <c r="T261" s="5">
        <v>2285796.4128999999</v>
      </c>
      <c r="U261" s="5">
        <v>163732.97820000001</v>
      </c>
      <c r="V261" s="5">
        <v>53598748.565300003</v>
      </c>
      <c r="W261" s="6">
        <f t="shared" si="22"/>
        <v>190100864.45769995</v>
      </c>
    </row>
    <row r="262" spans="1:23" ht="24.95" customHeight="1" x14ac:dyDescent="0.2">
      <c r="A262" s="129">
        <v>13</v>
      </c>
      <c r="B262" s="126" t="s">
        <v>36</v>
      </c>
      <c r="C262" s="1">
        <v>1</v>
      </c>
      <c r="D262" s="5" t="s">
        <v>300</v>
      </c>
      <c r="E262" s="5">
        <v>130851340.1532</v>
      </c>
      <c r="F262" s="5">
        <v>0</v>
      </c>
      <c r="G262" s="5">
        <v>12881331.0057</v>
      </c>
      <c r="H262" s="5">
        <v>2405351.6488999999</v>
      </c>
      <c r="I262" s="5">
        <v>172296.79199999999</v>
      </c>
      <c r="J262" s="5">
        <v>46528702.305</v>
      </c>
      <c r="K262" s="6">
        <f t="shared" si="21"/>
        <v>192839021.9048</v>
      </c>
      <c r="L262" s="11"/>
      <c r="M262" s="127"/>
      <c r="N262" s="127"/>
      <c r="O262" s="12">
        <v>7</v>
      </c>
      <c r="P262" s="5" t="s">
        <v>660</v>
      </c>
      <c r="Q262" s="5">
        <v>134810168.08579999</v>
      </c>
      <c r="R262" s="5">
        <v>-2536017.62</v>
      </c>
      <c r="S262" s="5">
        <v>13271047.862500001</v>
      </c>
      <c r="T262" s="5">
        <v>2478124.1041999999</v>
      </c>
      <c r="U262" s="5">
        <v>177509.5269</v>
      </c>
      <c r="V262" s="5">
        <v>55374516.238399997</v>
      </c>
      <c r="W262" s="6">
        <f t="shared" si="22"/>
        <v>203575348.19779998</v>
      </c>
    </row>
    <row r="263" spans="1:23" ht="24.95" customHeight="1" x14ac:dyDescent="0.2">
      <c r="A263" s="129"/>
      <c r="B263" s="127"/>
      <c r="C263" s="1">
        <v>2</v>
      </c>
      <c r="D263" s="5" t="s">
        <v>301</v>
      </c>
      <c r="E263" s="5">
        <v>99569027.7711</v>
      </c>
      <c r="F263" s="5">
        <v>0</v>
      </c>
      <c r="G263" s="5">
        <v>9801822.4584999997</v>
      </c>
      <c r="H263" s="5">
        <v>1830310.0667999999</v>
      </c>
      <c r="I263" s="5">
        <v>131106.21599999999</v>
      </c>
      <c r="J263" s="5">
        <v>34459440.474200003</v>
      </c>
      <c r="K263" s="6">
        <f t="shared" si="21"/>
        <v>145791706.98660001</v>
      </c>
      <c r="L263" s="11"/>
      <c r="M263" s="127"/>
      <c r="N263" s="127"/>
      <c r="O263" s="12">
        <v>8</v>
      </c>
      <c r="P263" s="5" t="s">
        <v>661</v>
      </c>
      <c r="Q263" s="5">
        <v>99215336.349800006</v>
      </c>
      <c r="R263" s="5">
        <v>-2536017.62</v>
      </c>
      <c r="S263" s="5">
        <v>9767004.1963</v>
      </c>
      <c r="T263" s="5">
        <v>1823808.3966999999</v>
      </c>
      <c r="U263" s="5">
        <v>130640.49739999999</v>
      </c>
      <c r="V263" s="5">
        <v>42016009.762000002</v>
      </c>
      <c r="W263" s="6">
        <f t="shared" si="22"/>
        <v>150416781.58219999</v>
      </c>
    </row>
    <row r="264" spans="1:23" ht="24.95" customHeight="1" x14ac:dyDescent="0.2">
      <c r="A264" s="129"/>
      <c r="B264" s="127"/>
      <c r="C264" s="1">
        <v>3</v>
      </c>
      <c r="D264" s="5" t="s">
        <v>302</v>
      </c>
      <c r="E264" s="5">
        <v>94937667.9815</v>
      </c>
      <c r="F264" s="5">
        <v>0</v>
      </c>
      <c r="G264" s="5">
        <v>9345899.8947999999</v>
      </c>
      <c r="H264" s="5">
        <v>1745174.9134</v>
      </c>
      <c r="I264" s="5">
        <v>125007.9335</v>
      </c>
      <c r="J264" s="5">
        <v>29851351.950599998</v>
      </c>
      <c r="K264" s="6">
        <f t="shared" si="21"/>
        <v>136005102.67379999</v>
      </c>
      <c r="L264" s="11"/>
      <c r="M264" s="127"/>
      <c r="N264" s="127"/>
      <c r="O264" s="12">
        <v>9</v>
      </c>
      <c r="P264" s="5" t="s">
        <v>662</v>
      </c>
      <c r="Q264" s="5">
        <v>117747665.7956</v>
      </c>
      <c r="R264" s="5">
        <v>-2536017.62</v>
      </c>
      <c r="S264" s="5">
        <v>11591372.7478</v>
      </c>
      <c r="T264" s="5">
        <v>2164475.6694999998</v>
      </c>
      <c r="U264" s="5">
        <v>155042.70000000001</v>
      </c>
      <c r="V264" s="5">
        <v>50533134.393600002</v>
      </c>
      <c r="W264" s="6">
        <f t="shared" si="22"/>
        <v>179655673.68649998</v>
      </c>
    </row>
    <row r="265" spans="1:23" ht="24.95" customHeight="1" x14ac:dyDescent="0.2">
      <c r="A265" s="129"/>
      <c r="B265" s="127"/>
      <c r="C265" s="1">
        <v>4</v>
      </c>
      <c r="D265" s="5" t="s">
        <v>303</v>
      </c>
      <c r="E265" s="5">
        <v>98028296.231099993</v>
      </c>
      <c r="F265" s="5">
        <v>0</v>
      </c>
      <c r="G265" s="5">
        <v>9650149.0178999994</v>
      </c>
      <c r="H265" s="5">
        <v>1801987.8414</v>
      </c>
      <c r="I265" s="5">
        <v>129077.4779</v>
      </c>
      <c r="J265" s="5">
        <v>33689218.925399996</v>
      </c>
      <c r="K265" s="6">
        <f t="shared" ref="K265:K328" si="30">E265+F265+G265+H265+I265+J265</f>
        <v>143298729.4937</v>
      </c>
      <c r="L265" s="11"/>
      <c r="M265" s="127"/>
      <c r="N265" s="127"/>
      <c r="O265" s="12">
        <v>10</v>
      </c>
      <c r="P265" s="5" t="s">
        <v>663</v>
      </c>
      <c r="Q265" s="5">
        <v>123276395.33140001</v>
      </c>
      <c r="R265" s="5">
        <v>-2536017.62</v>
      </c>
      <c r="S265" s="5">
        <v>12135634.6186</v>
      </c>
      <c r="T265" s="5">
        <v>2266106.5636999998</v>
      </c>
      <c r="U265" s="5">
        <v>162322.58240000001</v>
      </c>
      <c r="V265" s="5">
        <v>51777390.517300002</v>
      </c>
      <c r="W265" s="6">
        <f t="shared" ref="W265:W328" si="31">Q265+R265+S265+T265+U265+V265</f>
        <v>187081831.99340001</v>
      </c>
    </row>
    <row r="266" spans="1:23" ht="24.95" customHeight="1" x14ac:dyDescent="0.2">
      <c r="A266" s="129"/>
      <c r="B266" s="127"/>
      <c r="C266" s="1">
        <v>5</v>
      </c>
      <c r="D266" s="5" t="s">
        <v>304</v>
      </c>
      <c r="E266" s="5">
        <v>103831068.5728</v>
      </c>
      <c r="F266" s="5">
        <v>0</v>
      </c>
      <c r="G266" s="5">
        <v>10221388.3434</v>
      </c>
      <c r="H266" s="5">
        <v>1908656.2790000001</v>
      </c>
      <c r="I266" s="5">
        <v>136718.20250000001</v>
      </c>
      <c r="J266" s="5">
        <v>35744697.842699997</v>
      </c>
      <c r="K266" s="6">
        <f t="shared" si="30"/>
        <v>151842529.24039999</v>
      </c>
      <c r="L266" s="11"/>
      <c r="M266" s="127"/>
      <c r="N266" s="127"/>
      <c r="O266" s="12">
        <v>11</v>
      </c>
      <c r="P266" s="5" t="s">
        <v>848</v>
      </c>
      <c r="Q266" s="5">
        <v>89157900.918699995</v>
      </c>
      <c r="R266" s="5">
        <v>-2536017.62</v>
      </c>
      <c r="S266" s="5">
        <v>8776925.2662000004</v>
      </c>
      <c r="T266" s="5">
        <v>1638929.3663000001</v>
      </c>
      <c r="U266" s="5">
        <v>117397.50079999999</v>
      </c>
      <c r="V266" s="5">
        <v>38265336.259999998</v>
      </c>
      <c r="W266" s="6">
        <f t="shared" si="31"/>
        <v>135420471.692</v>
      </c>
    </row>
    <row r="267" spans="1:23" ht="24.95" customHeight="1" x14ac:dyDescent="0.2">
      <c r="A267" s="129"/>
      <c r="B267" s="127"/>
      <c r="C267" s="1">
        <v>6</v>
      </c>
      <c r="D267" s="5" t="s">
        <v>305</v>
      </c>
      <c r="E267" s="5">
        <v>105846249.4152</v>
      </c>
      <c r="F267" s="5">
        <v>0</v>
      </c>
      <c r="G267" s="5">
        <v>10419767.7519</v>
      </c>
      <c r="H267" s="5">
        <v>1945699.9849</v>
      </c>
      <c r="I267" s="5">
        <v>139371.66560000001</v>
      </c>
      <c r="J267" s="5">
        <v>36844208.287600003</v>
      </c>
      <c r="K267" s="6">
        <f t="shared" si="30"/>
        <v>155195297.10519999</v>
      </c>
      <c r="L267" s="11"/>
      <c r="M267" s="127"/>
      <c r="N267" s="127"/>
      <c r="O267" s="12">
        <v>12</v>
      </c>
      <c r="P267" s="5" t="s">
        <v>664</v>
      </c>
      <c r="Q267" s="5">
        <v>92981026.8213</v>
      </c>
      <c r="R267" s="5">
        <v>-2536017.62</v>
      </c>
      <c r="S267" s="5">
        <v>9153283.2780000009</v>
      </c>
      <c r="T267" s="5">
        <v>1709207.3029</v>
      </c>
      <c r="U267" s="5">
        <v>122431.5518</v>
      </c>
      <c r="V267" s="5">
        <v>38123374.151900001</v>
      </c>
      <c r="W267" s="6">
        <f t="shared" si="31"/>
        <v>139553305.48589998</v>
      </c>
    </row>
    <row r="268" spans="1:23" ht="24.95" customHeight="1" x14ac:dyDescent="0.2">
      <c r="A268" s="129"/>
      <c r="B268" s="127"/>
      <c r="C268" s="1">
        <v>7</v>
      </c>
      <c r="D268" s="5" t="s">
        <v>306</v>
      </c>
      <c r="E268" s="5">
        <v>87217966.775000006</v>
      </c>
      <c r="F268" s="5">
        <v>0</v>
      </c>
      <c r="G268" s="5">
        <v>8585953.3296000008</v>
      </c>
      <c r="H268" s="5">
        <v>1603268.8695</v>
      </c>
      <c r="I268" s="5">
        <v>114843.1179</v>
      </c>
      <c r="J268" s="5">
        <v>30373685.239599999</v>
      </c>
      <c r="K268" s="6">
        <f t="shared" si="30"/>
        <v>127895717.33160001</v>
      </c>
      <c r="L268" s="11"/>
      <c r="M268" s="127"/>
      <c r="N268" s="127"/>
      <c r="O268" s="12">
        <v>13</v>
      </c>
      <c r="P268" s="5" t="s">
        <v>869</v>
      </c>
      <c r="Q268" s="5">
        <v>91149596.632300004</v>
      </c>
      <c r="R268" s="5">
        <v>-2536017.62</v>
      </c>
      <c r="S268" s="5">
        <v>8972992.7402999997</v>
      </c>
      <c r="T268" s="5">
        <v>1675541.3609</v>
      </c>
      <c r="U268" s="5">
        <v>120020.0401</v>
      </c>
      <c r="V268" s="5">
        <v>38286551.582999997</v>
      </c>
      <c r="W268" s="6">
        <f t="shared" si="31"/>
        <v>137668684.73659998</v>
      </c>
    </row>
    <row r="269" spans="1:23" ht="24.95" customHeight="1" x14ac:dyDescent="0.2">
      <c r="A269" s="129"/>
      <c r="B269" s="127"/>
      <c r="C269" s="1">
        <v>8</v>
      </c>
      <c r="D269" s="5" t="s">
        <v>307</v>
      </c>
      <c r="E269" s="5">
        <v>107445557.9593</v>
      </c>
      <c r="F269" s="5">
        <v>0</v>
      </c>
      <c r="G269" s="5">
        <v>10577207.658299999</v>
      </c>
      <c r="H269" s="5">
        <v>1975098.9918</v>
      </c>
      <c r="I269" s="5">
        <v>141477.53419999999</v>
      </c>
      <c r="J269" s="5">
        <v>35281045.234300002</v>
      </c>
      <c r="K269" s="6">
        <f t="shared" si="30"/>
        <v>155420387.3779</v>
      </c>
      <c r="L269" s="11"/>
      <c r="M269" s="127"/>
      <c r="N269" s="127"/>
      <c r="O269" s="12">
        <v>14</v>
      </c>
      <c r="P269" s="5" t="s">
        <v>665</v>
      </c>
      <c r="Q269" s="5">
        <v>135381210.8581</v>
      </c>
      <c r="R269" s="5">
        <v>-2536017.62</v>
      </c>
      <c r="S269" s="5">
        <v>13327262.731699999</v>
      </c>
      <c r="T269" s="5">
        <v>2488621.1971</v>
      </c>
      <c r="U269" s="5">
        <v>178261.44</v>
      </c>
      <c r="V269" s="5">
        <v>51432603.902900003</v>
      </c>
      <c r="W269" s="6">
        <f t="shared" si="31"/>
        <v>200271942.50980002</v>
      </c>
    </row>
    <row r="270" spans="1:23" ht="24.95" customHeight="1" x14ac:dyDescent="0.2">
      <c r="A270" s="129"/>
      <c r="B270" s="127"/>
      <c r="C270" s="1">
        <v>9</v>
      </c>
      <c r="D270" s="5" t="s">
        <v>308</v>
      </c>
      <c r="E270" s="5">
        <v>114962476.2685</v>
      </c>
      <c r="F270" s="5">
        <v>0</v>
      </c>
      <c r="G270" s="5">
        <v>11317191.771299999</v>
      </c>
      <c r="H270" s="5">
        <v>2113277.4149000002</v>
      </c>
      <c r="I270" s="5">
        <v>151375.33809999999</v>
      </c>
      <c r="J270" s="5">
        <v>39967299.433700003</v>
      </c>
      <c r="K270" s="6">
        <f t="shared" si="30"/>
        <v>168511620.2265</v>
      </c>
      <c r="L270" s="11"/>
      <c r="M270" s="127"/>
      <c r="N270" s="127"/>
      <c r="O270" s="12">
        <v>15</v>
      </c>
      <c r="P270" s="5" t="s">
        <v>870</v>
      </c>
      <c r="Q270" s="5">
        <v>92317338.112399995</v>
      </c>
      <c r="R270" s="5">
        <v>-2536017.62</v>
      </c>
      <c r="S270" s="5">
        <v>9087948.1127000004</v>
      </c>
      <c r="T270" s="5">
        <v>1697007.1624</v>
      </c>
      <c r="U270" s="5">
        <v>121557.64840000001</v>
      </c>
      <c r="V270" s="5">
        <v>39412393.102499999</v>
      </c>
      <c r="W270" s="6">
        <f t="shared" si="31"/>
        <v>140100226.51839998</v>
      </c>
    </row>
    <row r="271" spans="1:23" ht="24.95" customHeight="1" x14ac:dyDescent="0.2">
      <c r="A271" s="129"/>
      <c r="B271" s="127"/>
      <c r="C271" s="1">
        <v>10</v>
      </c>
      <c r="D271" s="5" t="s">
        <v>309</v>
      </c>
      <c r="E271" s="5">
        <v>100387487.7128</v>
      </c>
      <c r="F271" s="5">
        <v>0</v>
      </c>
      <c r="G271" s="5">
        <v>9882393.6885000002</v>
      </c>
      <c r="H271" s="5">
        <v>1845355.2620999999</v>
      </c>
      <c r="I271" s="5">
        <v>132183.9124</v>
      </c>
      <c r="J271" s="5">
        <v>34396396.358400002</v>
      </c>
      <c r="K271" s="6">
        <f t="shared" si="30"/>
        <v>146643816.93419999</v>
      </c>
      <c r="L271" s="11"/>
      <c r="M271" s="127"/>
      <c r="N271" s="127"/>
      <c r="O271" s="12">
        <v>16</v>
      </c>
      <c r="P271" s="5" t="s">
        <v>666</v>
      </c>
      <c r="Q271" s="5">
        <v>96873942.659799993</v>
      </c>
      <c r="R271" s="5">
        <v>-2536017.62</v>
      </c>
      <c r="S271" s="5">
        <v>9536511.5845999997</v>
      </c>
      <c r="T271" s="5">
        <v>1780768.1407000001</v>
      </c>
      <c r="U271" s="5">
        <v>127557.4979</v>
      </c>
      <c r="V271" s="5">
        <v>39737920.416599996</v>
      </c>
      <c r="W271" s="6">
        <f t="shared" si="31"/>
        <v>145520682.67959997</v>
      </c>
    </row>
    <row r="272" spans="1:23" ht="24.95" customHeight="1" x14ac:dyDescent="0.2">
      <c r="A272" s="129"/>
      <c r="B272" s="127"/>
      <c r="C272" s="1">
        <v>11</v>
      </c>
      <c r="D272" s="5" t="s">
        <v>310</v>
      </c>
      <c r="E272" s="5">
        <v>107581745.20119999</v>
      </c>
      <c r="F272" s="5">
        <v>0</v>
      </c>
      <c r="G272" s="5">
        <v>10590614.2687</v>
      </c>
      <c r="H272" s="5">
        <v>1977602.4297</v>
      </c>
      <c r="I272" s="5">
        <v>141656.85699999999</v>
      </c>
      <c r="J272" s="5">
        <v>35982354.599200003</v>
      </c>
      <c r="K272" s="6">
        <f t="shared" si="30"/>
        <v>156273973.3558</v>
      </c>
      <c r="L272" s="11"/>
      <c r="M272" s="127"/>
      <c r="N272" s="127"/>
      <c r="O272" s="12">
        <v>17</v>
      </c>
      <c r="P272" s="5" t="s">
        <v>667</v>
      </c>
      <c r="Q272" s="5">
        <v>126567439.9746</v>
      </c>
      <c r="R272" s="5">
        <v>-2536017.62</v>
      </c>
      <c r="S272" s="5">
        <v>12459613.2294</v>
      </c>
      <c r="T272" s="5">
        <v>2326603.6105</v>
      </c>
      <c r="U272" s="5">
        <v>166656.02239999999</v>
      </c>
      <c r="V272" s="5">
        <v>49847021.820299998</v>
      </c>
      <c r="W272" s="6">
        <f t="shared" si="31"/>
        <v>188831317.03719997</v>
      </c>
    </row>
    <row r="273" spans="1:23" ht="24.95" customHeight="1" x14ac:dyDescent="0.2">
      <c r="A273" s="129"/>
      <c r="B273" s="127"/>
      <c r="C273" s="1">
        <v>12</v>
      </c>
      <c r="D273" s="5" t="s">
        <v>311</v>
      </c>
      <c r="E273" s="5">
        <v>75496596.355299994</v>
      </c>
      <c r="F273" s="5">
        <v>0</v>
      </c>
      <c r="G273" s="5">
        <v>7432072.5055</v>
      </c>
      <c r="H273" s="5">
        <v>1387802.848</v>
      </c>
      <c r="I273" s="5">
        <v>99409.156499999997</v>
      </c>
      <c r="J273" s="5">
        <v>26585471.148400001</v>
      </c>
      <c r="K273" s="6">
        <f t="shared" si="30"/>
        <v>111001352.01370001</v>
      </c>
      <c r="L273" s="11"/>
      <c r="M273" s="127"/>
      <c r="N273" s="127"/>
      <c r="O273" s="12">
        <v>18</v>
      </c>
      <c r="P273" s="5" t="s">
        <v>668</v>
      </c>
      <c r="Q273" s="5">
        <v>109439724.6608</v>
      </c>
      <c r="R273" s="5">
        <v>-2536017.62</v>
      </c>
      <c r="S273" s="5">
        <v>10773518.3826</v>
      </c>
      <c r="T273" s="5">
        <v>2011756.4088999999</v>
      </c>
      <c r="U273" s="5">
        <v>144103.32709999999</v>
      </c>
      <c r="V273" s="5">
        <v>40196758.200000003</v>
      </c>
      <c r="W273" s="6">
        <f t="shared" si="31"/>
        <v>160029843.35939997</v>
      </c>
    </row>
    <row r="274" spans="1:23" ht="24.95" customHeight="1" x14ac:dyDescent="0.2">
      <c r="A274" s="129"/>
      <c r="B274" s="127"/>
      <c r="C274" s="1">
        <v>13</v>
      </c>
      <c r="D274" s="5" t="s">
        <v>312</v>
      </c>
      <c r="E274" s="5">
        <v>95686841.414100006</v>
      </c>
      <c r="F274" s="5">
        <v>0</v>
      </c>
      <c r="G274" s="5">
        <v>9419650.3888000008</v>
      </c>
      <c r="H274" s="5">
        <v>1758946.4617000001</v>
      </c>
      <c r="I274" s="5">
        <v>125994.3979</v>
      </c>
      <c r="J274" s="5">
        <v>33026729.087699998</v>
      </c>
      <c r="K274" s="6">
        <f t="shared" si="30"/>
        <v>140018161.7502</v>
      </c>
      <c r="L274" s="11"/>
      <c r="M274" s="127"/>
      <c r="N274" s="127"/>
      <c r="O274" s="12">
        <v>19</v>
      </c>
      <c r="P274" s="5" t="s">
        <v>669</v>
      </c>
      <c r="Q274" s="5">
        <v>100467267.359</v>
      </c>
      <c r="R274" s="5">
        <v>-2536017.62</v>
      </c>
      <c r="S274" s="5">
        <v>9890247.3949999996</v>
      </c>
      <c r="T274" s="5">
        <v>1846821.7973</v>
      </c>
      <c r="U274" s="5">
        <v>132288.96119999999</v>
      </c>
      <c r="V274" s="5">
        <v>38265411.491700001</v>
      </c>
      <c r="W274" s="6">
        <f t="shared" si="31"/>
        <v>148066019.38419998</v>
      </c>
    </row>
    <row r="275" spans="1:23" ht="24.95" customHeight="1" x14ac:dyDescent="0.2">
      <c r="A275" s="129"/>
      <c r="B275" s="127"/>
      <c r="C275" s="1">
        <v>14</v>
      </c>
      <c r="D275" s="5" t="s">
        <v>313</v>
      </c>
      <c r="E275" s="5">
        <v>93374773.654499993</v>
      </c>
      <c r="F275" s="5">
        <v>0</v>
      </c>
      <c r="G275" s="5">
        <v>9192044.6944999993</v>
      </c>
      <c r="H275" s="5">
        <v>1716445.2845000001</v>
      </c>
      <c r="I275" s="5">
        <v>122950.0128</v>
      </c>
      <c r="J275" s="5">
        <v>31868537.962200001</v>
      </c>
      <c r="K275" s="6">
        <f t="shared" si="30"/>
        <v>136274751.6085</v>
      </c>
      <c r="L275" s="11"/>
      <c r="M275" s="127"/>
      <c r="N275" s="127"/>
      <c r="O275" s="12">
        <v>20</v>
      </c>
      <c r="P275" s="5" t="s">
        <v>871</v>
      </c>
      <c r="Q275" s="5">
        <v>90716213.703799993</v>
      </c>
      <c r="R275" s="5">
        <v>-2536017.62</v>
      </c>
      <c r="S275" s="5">
        <v>8930329.4482000005</v>
      </c>
      <c r="T275" s="5">
        <v>1667574.7757999999</v>
      </c>
      <c r="U275" s="5">
        <v>119449.3888</v>
      </c>
      <c r="V275" s="5">
        <v>36668920.821000002</v>
      </c>
      <c r="W275" s="6">
        <f t="shared" si="31"/>
        <v>135566470.5176</v>
      </c>
    </row>
    <row r="276" spans="1:23" ht="24.95" customHeight="1" x14ac:dyDescent="0.2">
      <c r="A276" s="129"/>
      <c r="B276" s="127"/>
      <c r="C276" s="1">
        <v>15</v>
      </c>
      <c r="D276" s="5" t="s">
        <v>314</v>
      </c>
      <c r="E276" s="5">
        <v>100145704.2755</v>
      </c>
      <c r="F276" s="5">
        <v>0</v>
      </c>
      <c r="G276" s="5">
        <v>9858591.9262000006</v>
      </c>
      <c r="H276" s="5">
        <v>1840910.7208</v>
      </c>
      <c r="I276" s="5">
        <v>131865.5472</v>
      </c>
      <c r="J276" s="5">
        <v>34331772.377999999</v>
      </c>
      <c r="K276" s="6">
        <f t="shared" si="30"/>
        <v>146308844.8477</v>
      </c>
      <c r="L276" s="11"/>
      <c r="M276" s="127"/>
      <c r="N276" s="127"/>
      <c r="O276" s="12">
        <v>21</v>
      </c>
      <c r="P276" s="5" t="s">
        <v>670</v>
      </c>
      <c r="Q276" s="5">
        <v>112033989.647</v>
      </c>
      <c r="R276" s="5">
        <v>-2536017.62</v>
      </c>
      <c r="S276" s="5">
        <v>11028904.2729</v>
      </c>
      <c r="T276" s="5">
        <v>2059445.0268000001</v>
      </c>
      <c r="U276" s="5">
        <v>147519.2916</v>
      </c>
      <c r="V276" s="5">
        <v>45639391.325999998</v>
      </c>
      <c r="W276" s="6">
        <f t="shared" si="31"/>
        <v>168373231.9443</v>
      </c>
    </row>
    <row r="277" spans="1:23" ht="24.95" customHeight="1" x14ac:dyDescent="0.2">
      <c r="A277" s="129"/>
      <c r="B277" s="128"/>
      <c r="C277" s="1">
        <v>16</v>
      </c>
      <c r="D277" s="5" t="s">
        <v>315</v>
      </c>
      <c r="E277" s="5">
        <v>97349435.584700003</v>
      </c>
      <c r="F277" s="5">
        <v>0</v>
      </c>
      <c r="G277" s="5">
        <v>9583320.2894000001</v>
      </c>
      <c r="H277" s="5">
        <v>1789508.8054</v>
      </c>
      <c r="I277" s="5">
        <v>128183.59699999999</v>
      </c>
      <c r="J277" s="5">
        <v>33407476.426899999</v>
      </c>
      <c r="K277" s="6">
        <f t="shared" si="30"/>
        <v>142257924.70340002</v>
      </c>
      <c r="L277" s="11"/>
      <c r="M277" s="127"/>
      <c r="N277" s="127"/>
      <c r="O277" s="12">
        <v>22</v>
      </c>
      <c r="P277" s="5" t="s">
        <v>872</v>
      </c>
      <c r="Q277" s="5">
        <v>103773121.8249</v>
      </c>
      <c r="R277" s="5">
        <v>-2536017.62</v>
      </c>
      <c r="S277" s="5">
        <v>10215683.921599999</v>
      </c>
      <c r="T277" s="5">
        <v>1907591.0832</v>
      </c>
      <c r="U277" s="5">
        <v>136641.9019</v>
      </c>
      <c r="V277" s="5">
        <v>41649105.0449</v>
      </c>
      <c r="W277" s="6">
        <f t="shared" si="31"/>
        <v>155146126.15649998</v>
      </c>
    </row>
    <row r="278" spans="1:23" ht="24.95" customHeight="1" x14ac:dyDescent="0.2">
      <c r="A278" s="1"/>
      <c r="B278" s="118" t="s">
        <v>824</v>
      </c>
      <c r="C278" s="119"/>
      <c r="D278" s="120"/>
      <c r="E278" s="14">
        <f>SUM(E262:E277)</f>
        <v>1612712235.3257999</v>
      </c>
      <c r="F278" s="14">
        <f t="shared" ref="F278:K278" si="32">SUM(F262:F277)</f>
        <v>0</v>
      </c>
      <c r="G278" s="14">
        <f t="shared" si="32"/>
        <v>158759398.99300003</v>
      </c>
      <c r="H278" s="14">
        <f t="shared" si="32"/>
        <v>29645397.822799999</v>
      </c>
      <c r="I278" s="14">
        <f t="shared" si="32"/>
        <v>2123517.7585</v>
      </c>
      <c r="J278" s="14">
        <f t="shared" si="32"/>
        <v>552338387.65390003</v>
      </c>
      <c r="K278" s="14">
        <f t="shared" si="32"/>
        <v>2355578937.5539999</v>
      </c>
      <c r="L278" s="11"/>
      <c r="M278" s="127"/>
      <c r="N278" s="127"/>
      <c r="O278" s="12">
        <v>23</v>
      </c>
      <c r="P278" s="5" t="s">
        <v>873</v>
      </c>
      <c r="Q278" s="5">
        <v>107431250.2657</v>
      </c>
      <c r="R278" s="5">
        <v>-2536017.62</v>
      </c>
      <c r="S278" s="5">
        <v>10575799.1734</v>
      </c>
      <c r="T278" s="5">
        <v>1974835.9831000001</v>
      </c>
      <c r="U278" s="5">
        <v>141458.69469999999</v>
      </c>
      <c r="V278" s="5">
        <v>45468088.877700001</v>
      </c>
      <c r="W278" s="6">
        <f t="shared" si="31"/>
        <v>163055415.37459999</v>
      </c>
    </row>
    <row r="279" spans="1:23" ht="24.95" customHeight="1" x14ac:dyDescent="0.2">
      <c r="A279" s="129">
        <v>14</v>
      </c>
      <c r="B279" s="126" t="s">
        <v>37</v>
      </c>
      <c r="C279" s="1">
        <v>1</v>
      </c>
      <c r="D279" s="5" t="s">
        <v>316</v>
      </c>
      <c r="E279" s="5">
        <v>121946932.40009999</v>
      </c>
      <c r="F279" s="5">
        <v>0</v>
      </c>
      <c r="G279" s="5">
        <v>12004758.9848</v>
      </c>
      <c r="H279" s="5">
        <v>2241667.9460999998</v>
      </c>
      <c r="I279" s="5">
        <v>160572.0294</v>
      </c>
      <c r="J279" s="5">
        <v>39587029.575800002</v>
      </c>
      <c r="K279" s="6">
        <f t="shared" si="30"/>
        <v>175940960.93619999</v>
      </c>
      <c r="L279" s="11"/>
      <c r="M279" s="127"/>
      <c r="N279" s="127"/>
      <c r="O279" s="12">
        <v>24</v>
      </c>
      <c r="P279" s="5" t="s">
        <v>874</v>
      </c>
      <c r="Q279" s="5">
        <v>91968984.960800007</v>
      </c>
      <c r="R279" s="5">
        <v>-2536017.62</v>
      </c>
      <c r="S279" s="5">
        <v>9053655.3629999999</v>
      </c>
      <c r="T279" s="5">
        <v>1690603.6222000001</v>
      </c>
      <c r="U279" s="5">
        <v>121098.959</v>
      </c>
      <c r="V279" s="5">
        <v>38102534.987199999</v>
      </c>
      <c r="W279" s="6">
        <f t="shared" si="31"/>
        <v>138400860.27220002</v>
      </c>
    </row>
    <row r="280" spans="1:23" ht="24.95" customHeight="1" x14ac:dyDescent="0.2">
      <c r="A280" s="129"/>
      <c r="B280" s="127"/>
      <c r="C280" s="1">
        <v>2</v>
      </c>
      <c r="D280" s="5" t="s">
        <v>317</v>
      </c>
      <c r="E280" s="5">
        <v>102749054.51980001</v>
      </c>
      <c r="F280" s="5">
        <v>0</v>
      </c>
      <c r="G280" s="5">
        <v>10114872.1919</v>
      </c>
      <c r="H280" s="5">
        <v>1888766.3467999999</v>
      </c>
      <c r="I280" s="5">
        <v>135293.47469999999</v>
      </c>
      <c r="J280" s="5">
        <v>34741284.295699999</v>
      </c>
      <c r="K280" s="6">
        <f t="shared" si="30"/>
        <v>149629270.82890001</v>
      </c>
      <c r="L280" s="11"/>
      <c r="M280" s="127"/>
      <c r="N280" s="127"/>
      <c r="O280" s="12">
        <v>25</v>
      </c>
      <c r="P280" s="5" t="s">
        <v>671</v>
      </c>
      <c r="Q280" s="5">
        <v>84160679.030300006</v>
      </c>
      <c r="R280" s="5">
        <v>-2536017.62</v>
      </c>
      <c r="S280" s="5">
        <v>8284986.3285999997</v>
      </c>
      <c r="T280" s="5">
        <v>1547068.8174999999</v>
      </c>
      <c r="U280" s="5">
        <v>110817.4742</v>
      </c>
      <c r="V280" s="5">
        <v>35421956.358099997</v>
      </c>
      <c r="W280" s="6">
        <f t="shared" si="31"/>
        <v>126989490.38869999</v>
      </c>
    </row>
    <row r="281" spans="1:23" ht="24.95" customHeight="1" x14ac:dyDescent="0.2">
      <c r="A281" s="129"/>
      <c r="B281" s="127"/>
      <c r="C281" s="1">
        <v>3</v>
      </c>
      <c r="D281" s="5" t="s">
        <v>318</v>
      </c>
      <c r="E281" s="5">
        <v>139081735.58399999</v>
      </c>
      <c r="F281" s="5">
        <v>0</v>
      </c>
      <c r="G281" s="5">
        <v>13691551.5791</v>
      </c>
      <c r="H281" s="5">
        <v>2556645.4393000002</v>
      </c>
      <c r="I281" s="5">
        <v>183134.0576</v>
      </c>
      <c r="J281" s="5">
        <v>45677407.137699999</v>
      </c>
      <c r="K281" s="6">
        <f t="shared" si="30"/>
        <v>201190473.79769999</v>
      </c>
      <c r="L281" s="11"/>
      <c r="M281" s="127"/>
      <c r="N281" s="127"/>
      <c r="O281" s="12">
        <v>26</v>
      </c>
      <c r="P281" s="5" t="s">
        <v>672</v>
      </c>
      <c r="Q281" s="5">
        <v>111559773.6714</v>
      </c>
      <c r="R281" s="5">
        <v>-2536017.62</v>
      </c>
      <c r="S281" s="5">
        <v>10982221.2741</v>
      </c>
      <c r="T281" s="5">
        <v>2050727.8354</v>
      </c>
      <c r="U281" s="5">
        <v>146894.87390000001</v>
      </c>
      <c r="V281" s="5">
        <v>45769391.603100002</v>
      </c>
      <c r="W281" s="6">
        <f t="shared" si="31"/>
        <v>167972991.63789999</v>
      </c>
    </row>
    <row r="282" spans="1:23" ht="24.95" customHeight="1" x14ac:dyDescent="0.2">
      <c r="A282" s="129"/>
      <c r="B282" s="127"/>
      <c r="C282" s="1">
        <v>4</v>
      </c>
      <c r="D282" s="5" t="s">
        <v>319</v>
      </c>
      <c r="E282" s="5">
        <v>130741940.5064</v>
      </c>
      <c r="F282" s="5">
        <v>0</v>
      </c>
      <c r="G282" s="5">
        <v>12870561.432700001</v>
      </c>
      <c r="H282" s="5">
        <v>2403340.6293000001</v>
      </c>
      <c r="I282" s="5">
        <v>172152.7414</v>
      </c>
      <c r="J282" s="5">
        <v>43101701.417400002</v>
      </c>
      <c r="K282" s="6">
        <f t="shared" si="30"/>
        <v>189289696.7272</v>
      </c>
      <c r="L282" s="11"/>
      <c r="M282" s="127"/>
      <c r="N282" s="127"/>
      <c r="O282" s="12">
        <v>27</v>
      </c>
      <c r="P282" s="5" t="s">
        <v>875</v>
      </c>
      <c r="Q282" s="5">
        <v>121547491.48199999</v>
      </c>
      <c r="R282" s="5">
        <v>-2536017.62</v>
      </c>
      <c r="S282" s="5">
        <v>11965437.0284</v>
      </c>
      <c r="T282" s="5">
        <v>2234325.2940000002</v>
      </c>
      <c r="U282" s="5">
        <v>160046.07079999999</v>
      </c>
      <c r="V282" s="5">
        <v>50458880.763099998</v>
      </c>
      <c r="W282" s="6">
        <f t="shared" si="31"/>
        <v>183830163.0183</v>
      </c>
    </row>
    <row r="283" spans="1:23" ht="24.95" customHeight="1" x14ac:dyDescent="0.2">
      <c r="A283" s="129"/>
      <c r="B283" s="127"/>
      <c r="C283" s="1">
        <v>5</v>
      </c>
      <c r="D283" s="5" t="s">
        <v>320</v>
      </c>
      <c r="E283" s="5">
        <v>126412399.87469999</v>
      </c>
      <c r="F283" s="5">
        <v>0</v>
      </c>
      <c r="G283" s="5">
        <v>12444350.696799999</v>
      </c>
      <c r="H283" s="5">
        <v>2323753.6132999999</v>
      </c>
      <c r="I283" s="5">
        <v>166451.87539999999</v>
      </c>
      <c r="J283" s="5">
        <v>39631341.012800001</v>
      </c>
      <c r="K283" s="6">
        <f t="shared" si="30"/>
        <v>180978297.07300001</v>
      </c>
      <c r="L283" s="11"/>
      <c r="M283" s="127"/>
      <c r="N283" s="127"/>
      <c r="O283" s="12">
        <v>28</v>
      </c>
      <c r="P283" s="5" t="s">
        <v>673</v>
      </c>
      <c r="Q283" s="5">
        <v>93093822.755799994</v>
      </c>
      <c r="R283" s="5">
        <v>-2536017.62</v>
      </c>
      <c r="S283" s="5">
        <v>9164387.1900999993</v>
      </c>
      <c r="T283" s="5">
        <v>1711280.7542000001</v>
      </c>
      <c r="U283" s="5">
        <v>122580.0744</v>
      </c>
      <c r="V283" s="5">
        <v>38375324.920299999</v>
      </c>
      <c r="W283" s="6">
        <f t="shared" si="31"/>
        <v>139931378.07479998</v>
      </c>
    </row>
    <row r="284" spans="1:23" ht="24.95" customHeight="1" x14ac:dyDescent="0.2">
      <c r="A284" s="129"/>
      <c r="B284" s="127"/>
      <c r="C284" s="1">
        <v>6</v>
      </c>
      <c r="D284" s="5" t="s">
        <v>321</v>
      </c>
      <c r="E284" s="5">
        <v>121541512.7343</v>
      </c>
      <c r="F284" s="5">
        <v>0</v>
      </c>
      <c r="G284" s="5">
        <v>11964848.465700001</v>
      </c>
      <c r="H284" s="5">
        <v>2234215.3906999999</v>
      </c>
      <c r="I284" s="5">
        <v>160038.19839999999</v>
      </c>
      <c r="J284" s="5">
        <v>37449247.242299996</v>
      </c>
      <c r="K284" s="6">
        <f t="shared" si="30"/>
        <v>173349862.0314</v>
      </c>
      <c r="L284" s="11"/>
      <c r="M284" s="127"/>
      <c r="N284" s="127"/>
      <c r="O284" s="12">
        <v>29</v>
      </c>
      <c r="P284" s="5" t="s">
        <v>674</v>
      </c>
      <c r="Q284" s="5">
        <v>111956110.56200001</v>
      </c>
      <c r="R284" s="5">
        <v>-2536017.62</v>
      </c>
      <c r="S284" s="5">
        <v>11021237.6623</v>
      </c>
      <c r="T284" s="5">
        <v>2058013.4283</v>
      </c>
      <c r="U284" s="5">
        <v>147416.74540000001</v>
      </c>
      <c r="V284" s="5">
        <v>41850048.760200001</v>
      </c>
      <c r="W284" s="6">
        <f t="shared" si="31"/>
        <v>164496809.53819999</v>
      </c>
    </row>
    <row r="285" spans="1:23" ht="24.95" customHeight="1" x14ac:dyDescent="0.2">
      <c r="A285" s="129"/>
      <c r="B285" s="127"/>
      <c r="C285" s="1">
        <v>7</v>
      </c>
      <c r="D285" s="5" t="s">
        <v>322</v>
      </c>
      <c r="E285" s="5">
        <v>122718753.5325</v>
      </c>
      <c r="F285" s="5">
        <v>0</v>
      </c>
      <c r="G285" s="5">
        <v>12080738.9745</v>
      </c>
      <c r="H285" s="5">
        <v>2255855.8117999998</v>
      </c>
      <c r="I285" s="5">
        <v>161588.31479999999</v>
      </c>
      <c r="J285" s="5">
        <v>40423154.0427</v>
      </c>
      <c r="K285" s="6">
        <f t="shared" si="30"/>
        <v>177640090.67629999</v>
      </c>
      <c r="L285" s="11"/>
      <c r="M285" s="127"/>
      <c r="N285" s="127"/>
      <c r="O285" s="12">
        <v>30</v>
      </c>
      <c r="P285" s="5" t="s">
        <v>876</v>
      </c>
      <c r="Q285" s="5">
        <v>94528313.027999997</v>
      </c>
      <c r="R285" s="5">
        <v>-2536017.62</v>
      </c>
      <c r="S285" s="5">
        <v>9305601.9761999995</v>
      </c>
      <c r="T285" s="5">
        <v>1737650.0183000001</v>
      </c>
      <c r="U285" s="5">
        <v>124468.9207</v>
      </c>
      <c r="V285" s="5">
        <v>39835194.929499999</v>
      </c>
      <c r="W285" s="6">
        <f t="shared" si="31"/>
        <v>142995211.25269997</v>
      </c>
    </row>
    <row r="286" spans="1:23" ht="24.95" customHeight="1" x14ac:dyDescent="0.2">
      <c r="A286" s="129"/>
      <c r="B286" s="127"/>
      <c r="C286" s="1">
        <v>8</v>
      </c>
      <c r="D286" s="5" t="s">
        <v>323</v>
      </c>
      <c r="E286" s="5">
        <v>132820627.2666</v>
      </c>
      <c r="F286" s="5">
        <v>0</v>
      </c>
      <c r="G286" s="5">
        <v>13075192.521500001</v>
      </c>
      <c r="H286" s="5">
        <v>2441551.7215</v>
      </c>
      <c r="I286" s="5">
        <v>174889.82509999999</v>
      </c>
      <c r="J286" s="5">
        <v>44198503.523199998</v>
      </c>
      <c r="K286" s="6">
        <f t="shared" si="30"/>
        <v>192710764.85790002</v>
      </c>
      <c r="L286" s="11"/>
      <c r="M286" s="127"/>
      <c r="N286" s="127"/>
      <c r="O286" s="12">
        <v>31</v>
      </c>
      <c r="P286" s="5" t="s">
        <v>675</v>
      </c>
      <c r="Q286" s="5">
        <v>94940971.3477</v>
      </c>
      <c r="R286" s="5">
        <v>-2536017.62</v>
      </c>
      <c r="S286" s="5">
        <v>9346225.0864000004</v>
      </c>
      <c r="T286" s="5">
        <v>1745235.6370000001</v>
      </c>
      <c r="U286" s="5">
        <v>125012.28320000001</v>
      </c>
      <c r="V286" s="5">
        <v>40767314.9714</v>
      </c>
      <c r="W286" s="6">
        <f t="shared" si="31"/>
        <v>144388741.70569998</v>
      </c>
    </row>
    <row r="287" spans="1:23" ht="24.95" customHeight="1" x14ac:dyDescent="0.2">
      <c r="A287" s="129"/>
      <c r="B287" s="127"/>
      <c r="C287" s="1">
        <v>9</v>
      </c>
      <c r="D287" s="5" t="s">
        <v>324</v>
      </c>
      <c r="E287" s="5">
        <v>120856987.97830001</v>
      </c>
      <c r="F287" s="5">
        <v>0</v>
      </c>
      <c r="G287" s="5">
        <v>11897462.1481</v>
      </c>
      <c r="H287" s="5">
        <v>2221632.2352999998</v>
      </c>
      <c r="I287" s="5">
        <v>159136.85939999999</v>
      </c>
      <c r="J287" s="5">
        <v>35764810.782399997</v>
      </c>
      <c r="K287" s="6">
        <f t="shared" si="30"/>
        <v>170900030.00349998</v>
      </c>
      <c r="L287" s="11"/>
      <c r="M287" s="127"/>
      <c r="N287" s="127"/>
      <c r="O287" s="12">
        <v>32</v>
      </c>
      <c r="P287" s="5" t="s">
        <v>676</v>
      </c>
      <c r="Q287" s="5">
        <v>94479944.399700001</v>
      </c>
      <c r="R287" s="5">
        <v>-2536017.62</v>
      </c>
      <c r="S287" s="5">
        <v>9300840.4483000003</v>
      </c>
      <c r="T287" s="5">
        <v>1736760.8905</v>
      </c>
      <c r="U287" s="5">
        <v>124405.232</v>
      </c>
      <c r="V287" s="5">
        <v>38810314.273199998</v>
      </c>
      <c r="W287" s="6">
        <f t="shared" si="31"/>
        <v>141916247.62369999</v>
      </c>
    </row>
    <row r="288" spans="1:23" ht="24.95" customHeight="1" x14ac:dyDescent="0.2">
      <c r="A288" s="129"/>
      <c r="B288" s="127"/>
      <c r="C288" s="1">
        <v>10</v>
      </c>
      <c r="D288" s="5" t="s">
        <v>325</v>
      </c>
      <c r="E288" s="5">
        <v>113021528.40970001</v>
      </c>
      <c r="F288" s="5">
        <v>0</v>
      </c>
      <c r="G288" s="5">
        <v>11126120.042099999</v>
      </c>
      <c r="H288" s="5">
        <v>2077598.2837</v>
      </c>
      <c r="I288" s="5">
        <v>148819.62040000001</v>
      </c>
      <c r="J288" s="5">
        <v>35846587.577100001</v>
      </c>
      <c r="K288" s="6">
        <f t="shared" si="30"/>
        <v>162220653.933</v>
      </c>
      <c r="L288" s="11"/>
      <c r="M288" s="128"/>
      <c r="N288" s="128"/>
      <c r="O288" s="12">
        <v>33</v>
      </c>
      <c r="P288" s="5" t="s">
        <v>677</v>
      </c>
      <c r="Q288" s="5">
        <v>108906055.4321</v>
      </c>
      <c r="R288" s="5">
        <v>-2536017.62</v>
      </c>
      <c r="S288" s="5">
        <v>10720982.6579</v>
      </c>
      <c r="T288" s="5">
        <v>2001946.3285999999</v>
      </c>
      <c r="U288" s="5">
        <v>143400.6251</v>
      </c>
      <c r="V288" s="5">
        <v>41206216.369599998</v>
      </c>
      <c r="W288" s="6">
        <f t="shared" si="31"/>
        <v>160442583.7933</v>
      </c>
    </row>
    <row r="289" spans="1:23" ht="24.95" customHeight="1" x14ac:dyDescent="0.2">
      <c r="A289" s="129"/>
      <c r="B289" s="127"/>
      <c r="C289" s="1">
        <v>11</v>
      </c>
      <c r="D289" s="5" t="s">
        <v>326</v>
      </c>
      <c r="E289" s="5">
        <v>118325942.9641</v>
      </c>
      <c r="F289" s="5">
        <v>0</v>
      </c>
      <c r="G289" s="5">
        <v>11648299.788899999</v>
      </c>
      <c r="H289" s="5">
        <v>2175105.7474000002</v>
      </c>
      <c r="I289" s="5">
        <v>155804.13889999999</v>
      </c>
      <c r="J289" s="5">
        <v>35873595.736500002</v>
      </c>
      <c r="K289" s="6">
        <f t="shared" si="30"/>
        <v>168178748.37580001</v>
      </c>
      <c r="L289" s="11"/>
      <c r="M289" s="1"/>
      <c r="N289" s="118" t="s">
        <v>841</v>
      </c>
      <c r="O289" s="119"/>
      <c r="P289" s="120"/>
      <c r="Q289" s="14">
        <f>SUM(Q256:Q288)</f>
        <v>3514304128.1077995</v>
      </c>
      <c r="R289" s="14">
        <f t="shared" ref="R289:V289" si="33">SUM(R256:R288)</f>
        <v>-83688581.460000008</v>
      </c>
      <c r="S289" s="14">
        <f t="shared" si="33"/>
        <v>345956829.14519989</v>
      </c>
      <c r="T289" s="14">
        <f t="shared" si="33"/>
        <v>64601074.92589999</v>
      </c>
      <c r="U289" s="14">
        <f t="shared" si="33"/>
        <v>4627414.0300999982</v>
      </c>
      <c r="V289" s="14">
        <f t="shared" si="33"/>
        <v>1427760302.3726001</v>
      </c>
      <c r="W289" s="8">
        <f t="shared" si="31"/>
        <v>5273561167.1215992</v>
      </c>
    </row>
    <row r="290" spans="1:23" ht="24.95" customHeight="1" x14ac:dyDescent="0.2">
      <c r="A290" s="129"/>
      <c r="B290" s="127"/>
      <c r="C290" s="1">
        <v>12</v>
      </c>
      <c r="D290" s="5" t="s">
        <v>327</v>
      </c>
      <c r="E290" s="5">
        <v>114886195.5933</v>
      </c>
      <c r="F290" s="5">
        <v>0</v>
      </c>
      <c r="G290" s="5">
        <v>11309682.5121</v>
      </c>
      <c r="H290" s="5">
        <v>2111875.1989000002</v>
      </c>
      <c r="I290" s="5">
        <v>151274.8965</v>
      </c>
      <c r="J290" s="5">
        <v>35717189.153200001</v>
      </c>
      <c r="K290" s="6">
        <f t="shared" si="30"/>
        <v>164176217.354</v>
      </c>
      <c r="L290" s="11"/>
      <c r="M290" s="126">
        <v>31</v>
      </c>
      <c r="N290" s="126" t="s">
        <v>54</v>
      </c>
      <c r="O290" s="12">
        <v>1</v>
      </c>
      <c r="P290" s="5" t="s">
        <v>678</v>
      </c>
      <c r="Q290" s="5">
        <v>128464138.65369999</v>
      </c>
      <c r="R290" s="5">
        <v>0</v>
      </c>
      <c r="S290" s="5">
        <v>12646328.9594</v>
      </c>
      <c r="T290" s="5">
        <v>2361469.3390000002</v>
      </c>
      <c r="U290" s="5">
        <v>169153.47560000001</v>
      </c>
      <c r="V290" s="5">
        <v>36624755.510200001</v>
      </c>
      <c r="W290" s="6">
        <f t="shared" si="31"/>
        <v>180265845.93789998</v>
      </c>
    </row>
    <row r="291" spans="1:23" ht="24.95" customHeight="1" x14ac:dyDescent="0.2">
      <c r="A291" s="129"/>
      <c r="B291" s="127"/>
      <c r="C291" s="1">
        <v>13</v>
      </c>
      <c r="D291" s="5" t="s">
        <v>328</v>
      </c>
      <c r="E291" s="5">
        <v>148792652.454</v>
      </c>
      <c r="F291" s="5">
        <v>0</v>
      </c>
      <c r="G291" s="5">
        <v>14647518.361099999</v>
      </c>
      <c r="H291" s="5">
        <v>2735154.6535</v>
      </c>
      <c r="I291" s="5">
        <v>195920.78049999999</v>
      </c>
      <c r="J291" s="5">
        <v>47975282.404899999</v>
      </c>
      <c r="K291" s="6">
        <f t="shared" si="30"/>
        <v>214346528.65399998</v>
      </c>
      <c r="L291" s="11"/>
      <c r="M291" s="127"/>
      <c r="N291" s="127"/>
      <c r="O291" s="12">
        <v>2</v>
      </c>
      <c r="P291" s="5" t="s">
        <v>519</v>
      </c>
      <c r="Q291" s="5">
        <v>129588686.7887</v>
      </c>
      <c r="R291" s="5">
        <v>0</v>
      </c>
      <c r="S291" s="5">
        <v>12757032.271600001</v>
      </c>
      <c r="T291" s="5">
        <v>2382141.1464999998</v>
      </c>
      <c r="U291" s="5">
        <v>170634.20970000001</v>
      </c>
      <c r="V291" s="5">
        <v>37496840.701899998</v>
      </c>
      <c r="W291" s="6">
        <f t="shared" si="31"/>
        <v>182395335.11839998</v>
      </c>
    </row>
    <row r="292" spans="1:23" ht="24.95" customHeight="1" x14ac:dyDescent="0.2">
      <c r="A292" s="129"/>
      <c r="B292" s="127"/>
      <c r="C292" s="1">
        <v>14</v>
      </c>
      <c r="D292" s="5" t="s">
        <v>329</v>
      </c>
      <c r="E292" s="5">
        <v>102092688.7526</v>
      </c>
      <c r="F292" s="5">
        <v>0</v>
      </c>
      <c r="G292" s="5">
        <v>10050257.915100001</v>
      </c>
      <c r="H292" s="5">
        <v>1876700.8189999999</v>
      </c>
      <c r="I292" s="5">
        <v>134429.21359999999</v>
      </c>
      <c r="J292" s="5">
        <v>34204431.299800001</v>
      </c>
      <c r="K292" s="6">
        <f t="shared" si="30"/>
        <v>148358508.00009999</v>
      </c>
      <c r="L292" s="11"/>
      <c r="M292" s="127"/>
      <c r="N292" s="127"/>
      <c r="O292" s="12">
        <v>3</v>
      </c>
      <c r="P292" s="5" t="s">
        <v>679</v>
      </c>
      <c r="Q292" s="5">
        <v>129023990.0249</v>
      </c>
      <c r="R292" s="5">
        <v>0</v>
      </c>
      <c r="S292" s="5">
        <v>12701442.1193</v>
      </c>
      <c r="T292" s="5">
        <v>2371760.7080000001</v>
      </c>
      <c r="U292" s="5">
        <v>169890.6526</v>
      </c>
      <c r="V292" s="5">
        <v>36864518.752599999</v>
      </c>
      <c r="W292" s="6">
        <f t="shared" si="31"/>
        <v>181131602.25739998</v>
      </c>
    </row>
    <row r="293" spans="1:23" ht="24.95" customHeight="1" x14ac:dyDescent="0.2">
      <c r="A293" s="129"/>
      <c r="B293" s="127"/>
      <c r="C293" s="1">
        <v>15</v>
      </c>
      <c r="D293" s="5" t="s">
        <v>330</v>
      </c>
      <c r="E293" s="5">
        <v>113000096.21269999</v>
      </c>
      <c r="F293" s="5">
        <v>0</v>
      </c>
      <c r="G293" s="5">
        <v>11124010.203400001</v>
      </c>
      <c r="H293" s="5">
        <v>2077204.3101999999</v>
      </c>
      <c r="I293" s="5">
        <v>148791.39980000001</v>
      </c>
      <c r="J293" s="5">
        <v>38107373.6448</v>
      </c>
      <c r="K293" s="6">
        <f t="shared" si="30"/>
        <v>164457475.77090001</v>
      </c>
      <c r="L293" s="11"/>
      <c r="M293" s="127"/>
      <c r="N293" s="127"/>
      <c r="O293" s="12">
        <v>4</v>
      </c>
      <c r="P293" s="5" t="s">
        <v>680</v>
      </c>
      <c r="Q293" s="5">
        <v>97954047.705200002</v>
      </c>
      <c r="R293" s="5">
        <v>0</v>
      </c>
      <c r="S293" s="5">
        <v>9642839.8085999992</v>
      </c>
      <c r="T293" s="5">
        <v>1800622.9809999999</v>
      </c>
      <c r="U293" s="5">
        <v>128979.7121</v>
      </c>
      <c r="V293" s="5">
        <v>29879110.348099999</v>
      </c>
      <c r="W293" s="6">
        <f t="shared" si="31"/>
        <v>139405600.55500001</v>
      </c>
    </row>
    <row r="294" spans="1:23" ht="24.95" customHeight="1" x14ac:dyDescent="0.2">
      <c r="A294" s="129"/>
      <c r="B294" s="127"/>
      <c r="C294" s="1">
        <v>16</v>
      </c>
      <c r="D294" s="5" t="s">
        <v>331</v>
      </c>
      <c r="E294" s="5">
        <v>128310102.542</v>
      </c>
      <c r="F294" s="5">
        <v>0</v>
      </c>
      <c r="G294" s="5">
        <v>12631165.2619</v>
      </c>
      <c r="H294" s="5">
        <v>2358637.7974</v>
      </c>
      <c r="I294" s="5">
        <v>168950.65059999999</v>
      </c>
      <c r="J294" s="5">
        <v>42285438.1039</v>
      </c>
      <c r="K294" s="6">
        <f t="shared" si="30"/>
        <v>185754294.35579997</v>
      </c>
      <c r="L294" s="11"/>
      <c r="M294" s="127"/>
      <c r="N294" s="127"/>
      <c r="O294" s="12">
        <v>5</v>
      </c>
      <c r="P294" s="5" t="s">
        <v>681</v>
      </c>
      <c r="Q294" s="5">
        <v>170426674.5359</v>
      </c>
      <c r="R294" s="5">
        <v>0</v>
      </c>
      <c r="S294" s="5">
        <v>16777225.2414</v>
      </c>
      <c r="T294" s="5">
        <v>3132838.2433000002</v>
      </c>
      <c r="U294" s="5">
        <v>224407.0963</v>
      </c>
      <c r="V294" s="5">
        <v>55736075.171800002</v>
      </c>
      <c r="W294" s="6">
        <f t="shared" si="31"/>
        <v>246297220.28869998</v>
      </c>
    </row>
    <row r="295" spans="1:23" ht="24.95" customHeight="1" x14ac:dyDescent="0.2">
      <c r="A295" s="129"/>
      <c r="B295" s="128"/>
      <c r="C295" s="1">
        <v>17</v>
      </c>
      <c r="D295" s="5" t="s">
        <v>332</v>
      </c>
      <c r="E295" s="5">
        <v>106258498.1856</v>
      </c>
      <c r="F295" s="5">
        <v>0</v>
      </c>
      <c r="G295" s="5">
        <v>10460350.5451</v>
      </c>
      <c r="H295" s="5">
        <v>1953278.0751</v>
      </c>
      <c r="I295" s="5">
        <v>139914.48869999999</v>
      </c>
      <c r="J295" s="5">
        <v>34045918.230599999</v>
      </c>
      <c r="K295" s="6">
        <f t="shared" si="30"/>
        <v>152857959.52509999</v>
      </c>
      <c r="L295" s="11"/>
      <c r="M295" s="127"/>
      <c r="N295" s="127"/>
      <c r="O295" s="12">
        <v>6</v>
      </c>
      <c r="P295" s="5" t="s">
        <v>682</v>
      </c>
      <c r="Q295" s="5">
        <v>147375712.7437</v>
      </c>
      <c r="R295" s="5">
        <v>0</v>
      </c>
      <c r="S295" s="5">
        <v>14508031.2959</v>
      </c>
      <c r="T295" s="5">
        <v>2709108.0095000002</v>
      </c>
      <c r="U295" s="5">
        <v>194055.0436</v>
      </c>
      <c r="V295" s="5">
        <v>46513879.5933</v>
      </c>
      <c r="W295" s="6">
        <f t="shared" si="31"/>
        <v>211300786.68599999</v>
      </c>
    </row>
    <row r="296" spans="1:23" ht="24.95" customHeight="1" x14ac:dyDescent="0.2">
      <c r="A296" s="1"/>
      <c r="B296" s="118" t="s">
        <v>825</v>
      </c>
      <c r="C296" s="119"/>
      <c r="D296" s="120"/>
      <c r="E296" s="14">
        <f>SUM(E279:E295)</f>
        <v>2063557649.5107002</v>
      </c>
      <c r="F296" s="14">
        <f t="shared" ref="F296:K296" si="34">SUM(F279:F295)</f>
        <v>0</v>
      </c>
      <c r="G296" s="14">
        <f t="shared" si="34"/>
        <v>203141741.62480006</v>
      </c>
      <c r="H296" s="14">
        <f t="shared" si="34"/>
        <v>37932984.019299991</v>
      </c>
      <c r="I296" s="14">
        <f t="shared" si="34"/>
        <v>2717162.5652000001</v>
      </c>
      <c r="J296" s="14">
        <f t="shared" si="34"/>
        <v>664630295.18079996</v>
      </c>
      <c r="K296" s="14">
        <f t="shared" si="34"/>
        <v>2971979832.9008007</v>
      </c>
      <c r="L296" s="11"/>
      <c r="M296" s="127"/>
      <c r="N296" s="127"/>
      <c r="O296" s="12">
        <v>7</v>
      </c>
      <c r="P296" s="5" t="s">
        <v>683</v>
      </c>
      <c r="Q296" s="5">
        <v>129372811.5141</v>
      </c>
      <c r="R296" s="5">
        <v>0</v>
      </c>
      <c r="S296" s="5">
        <v>12735780.973300001</v>
      </c>
      <c r="T296" s="5">
        <v>2378172.8574000001</v>
      </c>
      <c r="U296" s="5">
        <v>170349.95869999999</v>
      </c>
      <c r="V296" s="5">
        <v>35919910.258100003</v>
      </c>
      <c r="W296" s="6">
        <f t="shared" si="31"/>
        <v>180577025.5616</v>
      </c>
    </row>
    <row r="297" spans="1:23" ht="24.95" customHeight="1" x14ac:dyDescent="0.2">
      <c r="A297" s="129">
        <v>15</v>
      </c>
      <c r="B297" s="126" t="s">
        <v>38</v>
      </c>
      <c r="C297" s="1">
        <v>1</v>
      </c>
      <c r="D297" s="5" t="s">
        <v>333</v>
      </c>
      <c r="E297" s="5">
        <v>169537305.07370001</v>
      </c>
      <c r="F297" s="5">
        <v>-4907596.13</v>
      </c>
      <c r="G297" s="5">
        <v>16689673.5021</v>
      </c>
      <c r="H297" s="5">
        <v>3116489.5661999998</v>
      </c>
      <c r="I297" s="5">
        <v>223236.0307</v>
      </c>
      <c r="J297" s="5">
        <v>48788169.348300003</v>
      </c>
      <c r="K297" s="6">
        <f t="shared" si="30"/>
        <v>233447277.391</v>
      </c>
      <c r="L297" s="11"/>
      <c r="M297" s="127"/>
      <c r="N297" s="127"/>
      <c r="O297" s="12">
        <v>8</v>
      </c>
      <c r="P297" s="5" t="s">
        <v>684</v>
      </c>
      <c r="Q297" s="5">
        <v>114257062.0696</v>
      </c>
      <c r="R297" s="5">
        <v>0</v>
      </c>
      <c r="S297" s="5">
        <v>11247749.0451</v>
      </c>
      <c r="T297" s="5">
        <v>2100310.2629999998</v>
      </c>
      <c r="U297" s="5">
        <v>150446.4932</v>
      </c>
      <c r="V297" s="5">
        <v>32574058.220699999</v>
      </c>
      <c r="W297" s="6">
        <f t="shared" si="31"/>
        <v>160329626.0916</v>
      </c>
    </row>
    <row r="298" spans="1:23" ht="24.95" customHeight="1" x14ac:dyDescent="0.2">
      <c r="A298" s="129"/>
      <c r="B298" s="127"/>
      <c r="C298" s="1">
        <v>2</v>
      </c>
      <c r="D298" s="5" t="s">
        <v>334</v>
      </c>
      <c r="E298" s="5">
        <v>123123499.99950001</v>
      </c>
      <c r="F298" s="5">
        <v>-4907596.13</v>
      </c>
      <c r="G298" s="5">
        <v>12120583.2223</v>
      </c>
      <c r="H298" s="5">
        <v>2263295.9922000002</v>
      </c>
      <c r="I298" s="5">
        <v>162121.25949999999</v>
      </c>
      <c r="J298" s="5">
        <v>39361343.704000004</v>
      </c>
      <c r="K298" s="6">
        <f t="shared" si="30"/>
        <v>172123248.04750001</v>
      </c>
      <c r="L298" s="11"/>
      <c r="M298" s="127"/>
      <c r="N298" s="127"/>
      <c r="O298" s="12">
        <v>9</v>
      </c>
      <c r="P298" s="5" t="s">
        <v>685</v>
      </c>
      <c r="Q298" s="5">
        <v>117190694.7877</v>
      </c>
      <c r="R298" s="5">
        <v>0</v>
      </c>
      <c r="S298" s="5">
        <v>11536543.138</v>
      </c>
      <c r="T298" s="5">
        <v>2154237.2483000001</v>
      </c>
      <c r="U298" s="5">
        <v>154309.31570000001</v>
      </c>
      <c r="V298" s="5">
        <v>34019935.144500002</v>
      </c>
      <c r="W298" s="6">
        <f t="shared" si="31"/>
        <v>165055719.63419998</v>
      </c>
    </row>
    <row r="299" spans="1:23" ht="24.95" customHeight="1" x14ac:dyDescent="0.2">
      <c r="A299" s="129"/>
      <c r="B299" s="127"/>
      <c r="C299" s="1">
        <v>3</v>
      </c>
      <c r="D299" s="5" t="s">
        <v>850</v>
      </c>
      <c r="E299" s="5">
        <v>123921097.6275</v>
      </c>
      <c r="F299" s="5">
        <v>-4907596.13</v>
      </c>
      <c r="G299" s="5">
        <v>12199100.714299999</v>
      </c>
      <c r="H299" s="5">
        <v>2277957.6897999998</v>
      </c>
      <c r="I299" s="5">
        <v>163171.48569999999</v>
      </c>
      <c r="J299" s="5">
        <v>38578558.471100003</v>
      </c>
      <c r="K299" s="6">
        <f t="shared" si="30"/>
        <v>172232289.85839999</v>
      </c>
      <c r="L299" s="11"/>
      <c r="M299" s="127"/>
      <c r="N299" s="127"/>
      <c r="O299" s="12">
        <v>10</v>
      </c>
      <c r="P299" s="5" t="s">
        <v>686</v>
      </c>
      <c r="Q299" s="5">
        <v>111172357.6419</v>
      </c>
      <c r="R299" s="5">
        <v>0</v>
      </c>
      <c r="S299" s="5">
        <v>10944083.0777</v>
      </c>
      <c r="T299" s="5">
        <v>2043606.2287000001</v>
      </c>
      <c r="U299" s="5">
        <v>146384.74900000001</v>
      </c>
      <c r="V299" s="5">
        <v>31436631.028299998</v>
      </c>
      <c r="W299" s="6">
        <f t="shared" si="31"/>
        <v>155743062.7256</v>
      </c>
    </row>
    <row r="300" spans="1:23" ht="24.95" customHeight="1" x14ac:dyDescent="0.2">
      <c r="A300" s="129"/>
      <c r="B300" s="127"/>
      <c r="C300" s="1">
        <v>4</v>
      </c>
      <c r="D300" s="5" t="s">
        <v>335</v>
      </c>
      <c r="E300" s="5">
        <v>135028757.58219999</v>
      </c>
      <c r="F300" s="5">
        <v>-4907596.13</v>
      </c>
      <c r="G300" s="5">
        <v>13292566.355599999</v>
      </c>
      <c r="H300" s="5">
        <v>2482142.287</v>
      </c>
      <c r="I300" s="5">
        <v>177797.3518</v>
      </c>
      <c r="J300" s="5">
        <v>38958177.335600004</v>
      </c>
      <c r="K300" s="6">
        <f t="shared" si="30"/>
        <v>185031844.78219998</v>
      </c>
      <c r="L300" s="11"/>
      <c r="M300" s="127"/>
      <c r="N300" s="127"/>
      <c r="O300" s="12">
        <v>11</v>
      </c>
      <c r="P300" s="5" t="s">
        <v>687</v>
      </c>
      <c r="Q300" s="5">
        <v>153599030.28780001</v>
      </c>
      <c r="R300" s="5">
        <v>0</v>
      </c>
      <c r="S300" s="5">
        <v>15120670.1358</v>
      </c>
      <c r="T300" s="5">
        <v>2823507.0451000002</v>
      </c>
      <c r="U300" s="5">
        <v>202249.51569999999</v>
      </c>
      <c r="V300" s="5">
        <v>45627274.694600001</v>
      </c>
      <c r="W300" s="6">
        <f t="shared" si="31"/>
        <v>217372731.67900002</v>
      </c>
    </row>
    <row r="301" spans="1:23" ht="24.95" customHeight="1" x14ac:dyDescent="0.2">
      <c r="A301" s="129"/>
      <c r="B301" s="127"/>
      <c r="C301" s="1">
        <v>5</v>
      </c>
      <c r="D301" s="5" t="s">
        <v>336</v>
      </c>
      <c r="E301" s="5">
        <v>131333946.50120001</v>
      </c>
      <c r="F301" s="5">
        <v>-4907596.13</v>
      </c>
      <c r="G301" s="5">
        <v>12928839.9735</v>
      </c>
      <c r="H301" s="5">
        <v>2414223.0748999999</v>
      </c>
      <c r="I301" s="5">
        <v>172932.25760000001</v>
      </c>
      <c r="J301" s="5">
        <v>41132146.088799998</v>
      </c>
      <c r="K301" s="6">
        <f t="shared" si="30"/>
        <v>183074491.76600003</v>
      </c>
      <c r="L301" s="11"/>
      <c r="M301" s="127"/>
      <c r="N301" s="127"/>
      <c r="O301" s="12">
        <v>12</v>
      </c>
      <c r="P301" s="5" t="s">
        <v>688</v>
      </c>
      <c r="Q301" s="5">
        <v>103410905.85160001</v>
      </c>
      <c r="R301" s="5">
        <v>0</v>
      </c>
      <c r="S301" s="5">
        <v>10180026.4813</v>
      </c>
      <c r="T301" s="5">
        <v>1900932.7120000001</v>
      </c>
      <c r="U301" s="5">
        <v>136164.95869999999</v>
      </c>
      <c r="V301" s="5">
        <v>30767520.8061</v>
      </c>
      <c r="W301" s="6">
        <f t="shared" si="31"/>
        <v>146395550.80970001</v>
      </c>
    </row>
    <row r="302" spans="1:23" ht="24.95" customHeight="1" x14ac:dyDescent="0.2">
      <c r="A302" s="129"/>
      <c r="B302" s="127"/>
      <c r="C302" s="1">
        <v>6</v>
      </c>
      <c r="D302" s="5" t="s">
        <v>38</v>
      </c>
      <c r="E302" s="5">
        <v>143005984.51570001</v>
      </c>
      <c r="F302" s="5">
        <v>-4907596.13</v>
      </c>
      <c r="G302" s="5">
        <v>14077864.393200001</v>
      </c>
      <c r="H302" s="5">
        <v>2628782.2521000002</v>
      </c>
      <c r="I302" s="5">
        <v>188301.2611</v>
      </c>
      <c r="J302" s="5">
        <v>43533013.473499998</v>
      </c>
      <c r="K302" s="6">
        <f t="shared" si="30"/>
        <v>198526349.76560003</v>
      </c>
      <c r="L302" s="11"/>
      <c r="M302" s="127"/>
      <c r="N302" s="127"/>
      <c r="O302" s="12">
        <v>13</v>
      </c>
      <c r="P302" s="5" t="s">
        <v>689</v>
      </c>
      <c r="Q302" s="5">
        <v>138055560.35530001</v>
      </c>
      <c r="R302" s="5">
        <v>0</v>
      </c>
      <c r="S302" s="5">
        <v>13590532.3402</v>
      </c>
      <c r="T302" s="5">
        <v>2537781.9544000002</v>
      </c>
      <c r="U302" s="5">
        <v>181782.8548</v>
      </c>
      <c r="V302" s="5">
        <v>37859908.605300002</v>
      </c>
      <c r="W302" s="6">
        <f t="shared" si="31"/>
        <v>192225566.11000001</v>
      </c>
    </row>
    <row r="303" spans="1:23" ht="24.95" customHeight="1" x14ac:dyDescent="0.2">
      <c r="A303" s="129"/>
      <c r="B303" s="127"/>
      <c r="C303" s="1">
        <v>7</v>
      </c>
      <c r="D303" s="5" t="s">
        <v>337</v>
      </c>
      <c r="E303" s="5">
        <v>112129906.6486</v>
      </c>
      <c r="F303" s="5">
        <v>-4907596.13</v>
      </c>
      <c r="G303" s="5">
        <v>11038346.580800001</v>
      </c>
      <c r="H303" s="5">
        <v>2061208.2042</v>
      </c>
      <c r="I303" s="5">
        <v>147645.58910000001</v>
      </c>
      <c r="J303" s="5">
        <v>34641009.570900001</v>
      </c>
      <c r="K303" s="6">
        <f t="shared" si="30"/>
        <v>155110520.46360001</v>
      </c>
      <c r="L303" s="11"/>
      <c r="M303" s="127"/>
      <c r="N303" s="127"/>
      <c r="O303" s="12">
        <v>14</v>
      </c>
      <c r="P303" s="5" t="s">
        <v>690</v>
      </c>
      <c r="Q303" s="5">
        <v>137855886.36050001</v>
      </c>
      <c r="R303" s="5">
        <v>0</v>
      </c>
      <c r="S303" s="5">
        <v>13570875.936100001</v>
      </c>
      <c r="T303" s="5">
        <v>2534111.4824000001</v>
      </c>
      <c r="U303" s="5">
        <v>181519.93669999999</v>
      </c>
      <c r="V303" s="5">
        <v>38254423.334899999</v>
      </c>
      <c r="W303" s="6">
        <f t="shared" si="31"/>
        <v>192396817.05059999</v>
      </c>
    </row>
    <row r="304" spans="1:23" ht="24.95" customHeight="1" x14ac:dyDescent="0.2">
      <c r="A304" s="129"/>
      <c r="B304" s="127"/>
      <c r="C304" s="1">
        <v>8</v>
      </c>
      <c r="D304" s="5" t="s">
        <v>338</v>
      </c>
      <c r="E304" s="5">
        <v>120279979.37459999</v>
      </c>
      <c r="F304" s="5">
        <v>-4907596.13</v>
      </c>
      <c r="G304" s="5">
        <v>11840659.987600001</v>
      </c>
      <c r="H304" s="5">
        <v>2211025.4766000002</v>
      </c>
      <c r="I304" s="5">
        <v>158377.09080000001</v>
      </c>
      <c r="J304" s="5">
        <v>38063522.651299998</v>
      </c>
      <c r="K304" s="6">
        <f t="shared" si="30"/>
        <v>167645968.45090002</v>
      </c>
      <c r="L304" s="11"/>
      <c r="M304" s="127"/>
      <c r="N304" s="127"/>
      <c r="O304" s="12">
        <v>15</v>
      </c>
      <c r="P304" s="5" t="s">
        <v>691</v>
      </c>
      <c r="Q304" s="5">
        <v>108944235.53740001</v>
      </c>
      <c r="R304" s="5">
        <v>0</v>
      </c>
      <c r="S304" s="5">
        <v>10724741.202299999</v>
      </c>
      <c r="T304" s="5">
        <v>2002648.1677000001</v>
      </c>
      <c r="U304" s="5">
        <v>143450.8983</v>
      </c>
      <c r="V304" s="5">
        <v>33336380.447099999</v>
      </c>
      <c r="W304" s="6">
        <f t="shared" si="31"/>
        <v>155151456.25280002</v>
      </c>
    </row>
    <row r="305" spans="1:23" ht="24.95" customHeight="1" x14ac:dyDescent="0.2">
      <c r="A305" s="129"/>
      <c r="B305" s="127"/>
      <c r="C305" s="1">
        <v>9</v>
      </c>
      <c r="D305" s="5" t="s">
        <v>339</v>
      </c>
      <c r="E305" s="5">
        <v>109657155.8091</v>
      </c>
      <c r="F305" s="5">
        <v>-4907596.13</v>
      </c>
      <c r="G305" s="5">
        <v>10794922.845000001</v>
      </c>
      <c r="H305" s="5">
        <v>2015753.2986000001</v>
      </c>
      <c r="I305" s="5">
        <v>144389.62669999999</v>
      </c>
      <c r="J305" s="5">
        <v>33766817.893200003</v>
      </c>
      <c r="K305" s="6">
        <f t="shared" si="30"/>
        <v>151471443.34260002</v>
      </c>
      <c r="L305" s="11"/>
      <c r="M305" s="127"/>
      <c r="N305" s="127"/>
      <c r="O305" s="12">
        <v>16</v>
      </c>
      <c r="P305" s="5" t="s">
        <v>692</v>
      </c>
      <c r="Q305" s="5">
        <v>138814743.3461</v>
      </c>
      <c r="R305" s="5">
        <v>0</v>
      </c>
      <c r="S305" s="5">
        <v>13665268.199899999</v>
      </c>
      <c r="T305" s="5">
        <v>2551737.5016000001</v>
      </c>
      <c r="U305" s="5">
        <v>182782.49909999999</v>
      </c>
      <c r="V305" s="5">
        <v>39088591.779100001</v>
      </c>
      <c r="W305" s="6">
        <f t="shared" si="31"/>
        <v>194303123.3258</v>
      </c>
    </row>
    <row r="306" spans="1:23" ht="24.95" customHeight="1" x14ac:dyDescent="0.2">
      <c r="A306" s="129"/>
      <c r="B306" s="127"/>
      <c r="C306" s="1">
        <v>10</v>
      </c>
      <c r="D306" s="5" t="s">
        <v>340</v>
      </c>
      <c r="E306" s="5">
        <v>103995930.37729999</v>
      </c>
      <c r="F306" s="5">
        <v>-4907596.13</v>
      </c>
      <c r="G306" s="5">
        <v>10237617.749</v>
      </c>
      <c r="H306" s="5">
        <v>1911686.8219999999</v>
      </c>
      <c r="I306" s="5">
        <v>136935.28210000001</v>
      </c>
      <c r="J306" s="5">
        <v>34770031.836599998</v>
      </c>
      <c r="K306" s="6">
        <f t="shared" si="30"/>
        <v>146144605.93700001</v>
      </c>
      <c r="L306" s="11"/>
      <c r="M306" s="128"/>
      <c r="N306" s="128"/>
      <c r="O306" s="12">
        <v>17</v>
      </c>
      <c r="P306" s="5" t="s">
        <v>693</v>
      </c>
      <c r="Q306" s="5">
        <v>147491282.7482</v>
      </c>
      <c r="R306" s="5">
        <v>0</v>
      </c>
      <c r="S306" s="5">
        <v>14519408.294199999</v>
      </c>
      <c r="T306" s="5">
        <v>2711232.4547000001</v>
      </c>
      <c r="U306" s="5">
        <v>194207.21890000001</v>
      </c>
      <c r="V306" s="5">
        <v>35605141.068800002</v>
      </c>
      <c r="W306" s="6">
        <f t="shared" si="31"/>
        <v>200521271.78479999</v>
      </c>
    </row>
    <row r="307" spans="1:23" ht="24.95" customHeight="1" x14ac:dyDescent="0.2">
      <c r="A307" s="129"/>
      <c r="B307" s="128"/>
      <c r="C307" s="1">
        <v>11</v>
      </c>
      <c r="D307" s="5" t="s">
        <v>341</v>
      </c>
      <c r="E307" s="5">
        <v>141937579.17879999</v>
      </c>
      <c r="F307" s="5">
        <v>-4907596.13</v>
      </c>
      <c r="G307" s="5">
        <v>13972687.9175</v>
      </c>
      <c r="H307" s="5">
        <v>2609142.4797</v>
      </c>
      <c r="I307" s="5">
        <v>186894.4523</v>
      </c>
      <c r="J307" s="5">
        <v>42573659.577299997</v>
      </c>
      <c r="K307" s="6">
        <f t="shared" si="30"/>
        <v>196372367.4756</v>
      </c>
      <c r="L307" s="11"/>
      <c r="M307" s="1"/>
      <c r="N307" s="118" t="s">
        <v>842</v>
      </c>
      <c r="O307" s="119"/>
      <c r="P307" s="120"/>
      <c r="Q307" s="14">
        <f>SUM(Q290:Q306)</f>
        <v>2202997820.9523001</v>
      </c>
      <c r="R307" s="14">
        <f t="shared" ref="R307:V307" si="35">SUM(R290:R306)</f>
        <v>0</v>
      </c>
      <c r="S307" s="14">
        <f t="shared" si="35"/>
        <v>216868578.52010003</v>
      </c>
      <c r="T307" s="14">
        <f t="shared" si="35"/>
        <v>40496218.342600003</v>
      </c>
      <c r="U307" s="14">
        <f t="shared" si="35"/>
        <v>2900768.5887000007</v>
      </c>
      <c r="V307" s="14">
        <f t="shared" si="35"/>
        <v>637604955.46539998</v>
      </c>
      <c r="W307" s="8">
        <f t="shared" si="31"/>
        <v>3100868341.8690996</v>
      </c>
    </row>
    <row r="308" spans="1:23" ht="24.95" customHeight="1" x14ac:dyDescent="0.2">
      <c r="A308" s="1"/>
      <c r="B308" s="118" t="s">
        <v>826</v>
      </c>
      <c r="C308" s="119"/>
      <c r="D308" s="120"/>
      <c r="E308" s="14">
        <f>SUM(E297:E307)</f>
        <v>1413951142.6882</v>
      </c>
      <c r="F308" s="14">
        <f t="shared" ref="F308:K308" si="36">SUM(F297:F307)</f>
        <v>-53983557.430000007</v>
      </c>
      <c r="G308" s="14">
        <f t="shared" si="36"/>
        <v>139192863.24089998</v>
      </c>
      <c r="H308" s="14">
        <f t="shared" si="36"/>
        <v>25991707.143299997</v>
      </c>
      <c r="I308" s="14">
        <f t="shared" si="36"/>
        <v>1861801.6873999997</v>
      </c>
      <c r="J308" s="14">
        <f t="shared" si="36"/>
        <v>434166449.95060009</v>
      </c>
      <c r="K308" s="14">
        <f t="shared" si="36"/>
        <v>1961180407.2804003</v>
      </c>
      <c r="L308" s="11"/>
      <c r="M308" s="126">
        <v>32</v>
      </c>
      <c r="N308" s="126" t="s">
        <v>55</v>
      </c>
      <c r="O308" s="12">
        <v>1</v>
      </c>
      <c r="P308" s="5" t="s">
        <v>694</v>
      </c>
      <c r="Q308" s="5">
        <v>98134294.437700003</v>
      </c>
      <c r="R308" s="5">
        <v>0</v>
      </c>
      <c r="S308" s="5">
        <v>9660583.7446999997</v>
      </c>
      <c r="T308" s="5">
        <v>1803936.3347</v>
      </c>
      <c r="U308" s="5">
        <v>129217.0496</v>
      </c>
      <c r="V308" s="5">
        <v>42422918.637199998</v>
      </c>
      <c r="W308" s="6">
        <f t="shared" si="31"/>
        <v>152150950.20390001</v>
      </c>
    </row>
    <row r="309" spans="1:23" ht="24.95" customHeight="1" x14ac:dyDescent="0.2">
      <c r="A309" s="129">
        <v>16</v>
      </c>
      <c r="B309" s="126" t="s">
        <v>39</v>
      </c>
      <c r="C309" s="1">
        <v>1</v>
      </c>
      <c r="D309" s="5" t="s">
        <v>342</v>
      </c>
      <c r="E309" s="5">
        <v>110952062.75489999</v>
      </c>
      <c r="F309" s="5">
        <v>0</v>
      </c>
      <c r="G309" s="5">
        <v>10922396.7018</v>
      </c>
      <c r="H309" s="5">
        <v>2039556.6968</v>
      </c>
      <c r="I309" s="5">
        <v>146094.67850000001</v>
      </c>
      <c r="J309" s="5">
        <v>37855749.844599999</v>
      </c>
      <c r="K309" s="6">
        <f t="shared" si="30"/>
        <v>161915860.67659998</v>
      </c>
      <c r="L309" s="11"/>
      <c r="M309" s="127"/>
      <c r="N309" s="127"/>
      <c r="O309" s="12">
        <v>2</v>
      </c>
      <c r="P309" s="5" t="s">
        <v>695</v>
      </c>
      <c r="Q309" s="5">
        <v>122611179.5422</v>
      </c>
      <c r="R309" s="5">
        <v>0</v>
      </c>
      <c r="S309" s="5">
        <v>12070149.1237</v>
      </c>
      <c r="T309" s="5">
        <v>2253878.3519000001</v>
      </c>
      <c r="U309" s="5">
        <v>161446.66819999999</v>
      </c>
      <c r="V309" s="5">
        <v>48642920.318000004</v>
      </c>
      <c r="W309" s="6">
        <f t="shared" si="31"/>
        <v>185739574.00400001</v>
      </c>
    </row>
    <row r="310" spans="1:23" ht="24.95" customHeight="1" x14ac:dyDescent="0.2">
      <c r="A310" s="129"/>
      <c r="B310" s="127"/>
      <c r="C310" s="1">
        <v>2</v>
      </c>
      <c r="D310" s="5" t="s">
        <v>343</v>
      </c>
      <c r="E310" s="5">
        <v>104411483.7455</v>
      </c>
      <c r="F310" s="5">
        <v>0</v>
      </c>
      <c r="G310" s="5">
        <v>10278525.855</v>
      </c>
      <c r="H310" s="5">
        <v>1919325.6584000001</v>
      </c>
      <c r="I310" s="5">
        <v>137482.4566</v>
      </c>
      <c r="J310" s="5">
        <v>35993766.710100003</v>
      </c>
      <c r="K310" s="6">
        <f t="shared" si="30"/>
        <v>152740584.42559999</v>
      </c>
      <c r="L310" s="11"/>
      <c r="M310" s="127"/>
      <c r="N310" s="127"/>
      <c r="O310" s="12">
        <v>3</v>
      </c>
      <c r="P310" s="5" t="s">
        <v>696</v>
      </c>
      <c r="Q310" s="5">
        <v>112950614.98379999</v>
      </c>
      <c r="R310" s="5">
        <v>0</v>
      </c>
      <c r="S310" s="5">
        <v>11119139.1483</v>
      </c>
      <c r="T310" s="5">
        <v>2076294.7302000001</v>
      </c>
      <c r="U310" s="5">
        <v>148726.24609999999</v>
      </c>
      <c r="V310" s="5">
        <v>41614855.5726</v>
      </c>
      <c r="W310" s="6">
        <f t="shared" si="31"/>
        <v>167909630.68099996</v>
      </c>
    </row>
    <row r="311" spans="1:23" ht="24.95" customHeight="1" x14ac:dyDescent="0.2">
      <c r="A311" s="129"/>
      <c r="B311" s="127"/>
      <c r="C311" s="1">
        <v>3</v>
      </c>
      <c r="D311" s="5" t="s">
        <v>344</v>
      </c>
      <c r="E311" s="5">
        <v>95921741.917799994</v>
      </c>
      <c r="F311" s="5">
        <v>0</v>
      </c>
      <c r="G311" s="5">
        <v>9442774.5778999999</v>
      </c>
      <c r="H311" s="5">
        <v>1763264.4787999999</v>
      </c>
      <c r="I311" s="5">
        <v>126303.7</v>
      </c>
      <c r="J311" s="5">
        <v>32986682.7557</v>
      </c>
      <c r="K311" s="6">
        <f t="shared" si="30"/>
        <v>140240767.43020001</v>
      </c>
      <c r="L311" s="11"/>
      <c r="M311" s="127"/>
      <c r="N311" s="127"/>
      <c r="O311" s="12">
        <v>4</v>
      </c>
      <c r="P311" s="5" t="s">
        <v>697</v>
      </c>
      <c r="Q311" s="5">
        <v>120572518.4021</v>
      </c>
      <c r="R311" s="5">
        <v>0</v>
      </c>
      <c r="S311" s="5">
        <v>11869458.2563</v>
      </c>
      <c r="T311" s="5">
        <v>2216403.0236</v>
      </c>
      <c r="U311" s="5">
        <v>158762.28779999999</v>
      </c>
      <c r="V311" s="5">
        <v>45752821.566600002</v>
      </c>
      <c r="W311" s="6">
        <f t="shared" si="31"/>
        <v>180569963.53640002</v>
      </c>
    </row>
    <row r="312" spans="1:23" ht="24.95" customHeight="1" x14ac:dyDescent="0.2">
      <c r="A312" s="129"/>
      <c r="B312" s="127"/>
      <c r="C312" s="1">
        <v>4</v>
      </c>
      <c r="D312" s="5" t="s">
        <v>345</v>
      </c>
      <c r="E312" s="5">
        <v>102020172.05930001</v>
      </c>
      <c r="F312" s="5">
        <v>0</v>
      </c>
      <c r="G312" s="5">
        <v>10043119.1917</v>
      </c>
      <c r="H312" s="5">
        <v>1875367.7937</v>
      </c>
      <c r="I312" s="5">
        <v>134333.72820000001</v>
      </c>
      <c r="J312" s="5">
        <v>35594361.923799999</v>
      </c>
      <c r="K312" s="6">
        <f t="shared" si="30"/>
        <v>149667354.69670001</v>
      </c>
      <c r="L312" s="11"/>
      <c r="M312" s="127"/>
      <c r="N312" s="127"/>
      <c r="O312" s="12">
        <v>5</v>
      </c>
      <c r="P312" s="5" t="s">
        <v>698</v>
      </c>
      <c r="Q312" s="5">
        <v>111921462.1129</v>
      </c>
      <c r="R312" s="5">
        <v>0</v>
      </c>
      <c r="S312" s="5">
        <v>11017826.7829</v>
      </c>
      <c r="T312" s="5">
        <v>2057376.5093</v>
      </c>
      <c r="U312" s="5">
        <v>147371.1225</v>
      </c>
      <c r="V312" s="5">
        <v>46436752.422200002</v>
      </c>
      <c r="W312" s="6">
        <f t="shared" si="31"/>
        <v>171580788.94980001</v>
      </c>
    </row>
    <row r="313" spans="1:23" ht="24.95" customHeight="1" x14ac:dyDescent="0.2">
      <c r="A313" s="129"/>
      <c r="B313" s="127"/>
      <c r="C313" s="1">
        <v>5</v>
      </c>
      <c r="D313" s="5" t="s">
        <v>346</v>
      </c>
      <c r="E313" s="5">
        <v>109396874.1714</v>
      </c>
      <c r="F313" s="5">
        <v>0</v>
      </c>
      <c r="G313" s="5">
        <v>10769300.073999999</v>
      </c>
      <c r="H313" s="5">
        <v>2010968.7174</v>
      </c>
      <c r="I313" s="5">
        <v>144046.90429999999</v>
      </c>
      <c r="J313" s="5">
        <v>35053672.114100002</v>
      </c>
      <c r="K313" s="6">
        <f t="shared" si="30"/>
        <v>157374861.98120001</v>
      </c>
      <c r="L313" s="11"/>
      <c r="M313" s="127"/>
      <c r="N313" s="127"/>
      <c r="O313" s="12">
        <v>6</v>
      </c>
      <c r="P313" s="5" t="s">
        <v>699</v>
      </c>
      <c r="Q313" s="5">
        <v>111902760.2238</v>
      </c>
      <c r="R313" s="5">
        <v>0</v>
      </c>
      <c r="S313" s="5">
        <v>11015985.7225</v>
      </c>
      <c r="T313" s="5">
        <v>2057032.7252</v>
      </c>
      <c r="U313" s="5">
        <v>147346.497</v>
      </c>
      <c r="V313" s="5">
        <v>46080003.976800002</v>
      </c>
      <c r="W313" s="6">
        <f t="shared" si="31"/>
        <v>171203129.1453</v>
      </c>
    </row>
    <row r="314" spans="1:23" ht="24.95" customHeight="1" x14ac:dyDescent="0.2">
      <c r="A314" s="129"/>
      <c r="B314" s="127"/>
      <c r="C314" s="1">
        <v>6</v>
      </c>
      <c r="D314" s="5" t="s">
        <v>347</v>
      </c>
      <c r="E314" s="5">
        <v>109763186.67569999</v>
      </c>
      <c r="F314" s="5">
        <v>0</v>
      </c>
      <c r="G314" s="5">
        <v>10805360.786900001</v>
      </c>
      <c r="H314" s="5">
        <v>2017702.3922999999</v>
      </c>
      <c r="I314" s="5">
        <v>144529.2415</v>
      </c>
      <c r="J314" s="5">
        <v>35164488.322499998</v>
      </c>
      <c r="K314" s="6">
        <f t="shared" si="30"/>
        <v>157895267.41889998</v>
      </c>
      <c r="L314" s="11"/>
      <c r="M314" s="127"/>
      <c r="N314" s="127"/>
      <c r="O314" s="12">
        <v>7</v>
      </c>
      <c r="P314" s="5" t="s">
        <v>700</v>
      </c>
      <c r="Q314" s="5">
        <v>121276986.3979</v>
      </c>
      <c r="R314" s="5">
        <v>0</v>
      </c>
      <c r="S314" s="5">
        <v>11938807.835899999</v>
      </c>
      <c r="T314" s="5">
        <v>2229352.7821</v>
      </c>
      <c r="U314" s="5">
        <v>159689.88680000001</v>
      </c>
      <c r="V314" s="5">
        <v>48669100.929300003</v>
      </c>
      <c r="W314" s="6">
        <f t="shared" si="31"/>
        <v>184273937.83199999</v>
      </c>
    </row>
    <row r="315" spans="1:23" ht="24.95" customHeight="1" x14ac:dyDescent="0.2">
      <c r="A315" s="129"/>
      <c r="B315" s="127"/>
      <c r="C315" s="1">
        <v>7</v>
      </c>
      <c r="D315" s="5" t="s">
        <v>348</v>
      </c>
      <c r="E315" s="5">
        <v>98243841.215800002</v>
      </c>
      <c r="F315" s="5">
        <v>0</v>
      </c>
      <c r="G315" s="5">
        <v>9671367.8016999997</v>
      </c>
      <c r="H315" s="5">
        <v>1805950.0589999999</v>
      </c>
      <c r="I315" s="5">
        <v>129361.2939</v>
      </c>
      <c r="J315" s="5">
        <v>32220298.020599999</v>
      </c>
      <c r="K315" s="6">
        <f t="shared" si="30"/>
        <v>142070818.391</v>
      </c>
      <c r="L315" s="11"/>
      <c r="M315" s="127"/>
      <c r="N315" s="127"/>
      <c r="O315" s="12">
        <v>8</v>
      </c>
      <c r="P315" s="5" t="s">
        <v>701</v>
      </c>
      <c r="Q315" s="5">
        <v>117494458.9025</v>
      </c>
      <c r="R315" s="5">
        <v>0</v>
      </c>
      <c r="S315" s="5">
        <v>11566446.4322</v>
      </c>
      <c r="T315" s="5">
        <v>2159821.1384999999</v>
      </c>
      <c r="U315" s="5">
        <v>154709.29319999999</v>
      </c>
      <c r="V315" s="5">
        <v>44238784.775300004</v>
      </c>
      <c r="W315" s="6">
        <f t="shared" si="31"/>
        <v>175614220.54170001</v>
      </c>
    </row>
    <row r="316" spans="1:23" ht="24.95" customHeight="1" x14ac:dyDescent="0.2">
      <c r="A316" s="129"/>
      <c r="B316" s="127"/>
      <c r="C316" s="1">
        <v>8</v>
      </c>
      <c r="D316" s="5" t="s">
        <v>349</v>
      </c>
      <c r="E316" s="5">
        <v>104060575.0834</v>
      </c>
      <c r="F316" s="5">
        <v>0</v>
      </c>
      <c r="G316" s="5">
        <v>10243981.534499999</v>
      </c>
      <c r="H316" s="5">
        <v>1912875.1418999999</v>
      </c>
      <c r="I316" s="5">
        <v>137020.40220000001</v>
      </c>
      <c r="J316" s="5">
        <v>34369816.490199998</v>
      </c>
      <c r="K316" s="6">
        <f t="shared" si="30"/>
        <v>150724268.65219998</v>
      </c>
      <c r="L316" s="11"/>
      <c r="M316" s="127"/>
      <c r="N316" s="127"/>
      <c r="O316" s="12">
        <v>9</v>
      </c>
      <c r="P316" s="5" t="s">
        <v>702</v>
      </c>
      <c r="Q316" s="5">
        <v>112069354.39480001</v>
      </c>
      <c r="R316" s="5">
        <v>0</v>
      </c>
      <c r="S316" s="5">
        <v>11032385.6665</v>
      </c>
      <c r="T316" s="5">
        <v>2060095.1131</v>
      </c>
      <c r="U316" s="5">
        <v>147565.85769999999</v>
      </c>
      <c r="V316" s="5">
        <v>45067611.773000002</v>
      </c>
      <c r="W316" s="6">
        <f t="shared" si="31"/>
        <v>170377012.80510002</v>
      </c>
    </row>
    <row r="317" spans="1:23" ht="24.95" customHeight="1" x14ac:dyDescent="0.2">
      <c r="A317" s="129"/>
      <c r="B317" s="127"/>
      <c r="C317" s="1">
        <v>9</v>
      </c>
      <c r="D317" s="5" t="s">
        <v>350</v>
      </c>
      <c r="E317" s="5">
        <v>117076563.1065</v>
      </c>
      <c r="F317" s="5">
        <v>0</v>
      </c>
      <c r="G317" s="5">
        <v>11525307.731799999</v>
      </c>
      <c r="H317" s="5">
        <v>2152139.2428000001</v>
      </c>
      <c r="I317" s="5">
        <v>154159.0343</v>
      </c>
      <c r="J317" s="5">
        <v>38087764.228</v>
      </c>
      <c r="K317" s="6">
        <f t="shared" si="30"/>
        <v>168995933.3434</v>
      </c>
      <c r="L317" s="11"/>
      <c r="M317" s="127"/>
      <c r="N317" s="127"/>
      <c r="O317" s="12">
        <v>10</v>
      </c>
      <c r="P317" s="5" t="s">
        <v>703</v>
      </c>
      <c r="Q317" s="5">
        <v>131419355.23989999</v>
      </c>
      <c r="R317" s="5">
        <v>0</v>
      </c>
      <c r="S317" s="5">
        <v>12937247.822000001</v>
      </c>
      <c r="T317" s="5">
        <v>2415793.0858999998</v>
      </c>
      <c r="U317" s="5">
        <v>173044.71840000001</v>
      </c>
      <c r="V317" s="5">
        <v>48645102.035599999</v>
      </c>
      <c r="W317" s="6">
        <f t="shared" si="31"/>
        <v>195590542.90180001</v>
      </c>
    </row>
    <row r="318" spans="1:23" ht="24.95" customHeight="1" x14ac:dyDescent="0.2">
      <c r="A318" s="129"/>
      <c r="B318" s="127"/>
      <c r="C318" s="1">
        <v>10</v>
      </c>
      <c r="D318" s="5" t="s">
        <v>351</v>
      </c>
      <c r="E318" s="5">
        <v>103479296.21080001</v>
      </c>
      <c r="F318" s="5">
        <v>0</v>
      </c>
      <c r="G318" s="5">
        <v>10186758.998199999</v>
      </c>
      <c r="H318" s="5">
        <v>1902189.8857</v>
      </c>
      <c r="I318" s="5">
        <v>136255.01089999999</v>
      </c>
      <c r="J318" s="5">
        <v>35509726.326700002</v>
      </c>
      <c r="K318" s="6">
        <f t="shared" si="30"/>
        <v>151214226.43230003</v>
      </c>
      <c r="L318" s="11"/>
      <c r="M318" s="127"/>
      <c r="N318" s="127"/>
      <c r="O318" s="12">
        <v>11</v>
      </c>
      <c r="P318" s="5" t="s">
        <v>704</v>
      </c>
      <c r="Q318" s="5">
        <v>117042116.059</v>
      </c>
      <c r="R318" s="5">
        <v>0</v>
      </c>
      <c r="S318" s="5">
        <v>11521916.6789</v>
      </c>
      <c r="T318" s="5">
        <v>2151506.0260999999</v>
      </c>
      <c r="U318" s="5">
        <v>154113.67660000001</v>
      </c>
      <c r="V318" s="5">
        <v>47093374.191799998</v>
      </c>
      <c r="W318" s="6">
        <f t="shared" si="31"/>
        <v>177963026.63239998</v>
      </c>
    </row>
    <row r="319" spans="1:23" ht="24.95" customHeight="1" x14ac:dyDescent="0.2">
      <c r="A319" s="129"/>
      <c r="B319" s="127"/>
      <c r="C319" s="1">
        <v>11</v>
      </c>
      <c r="D319" s="5" t="s">
        <v>352</v>
      </c>
      <c r="E319" s="5">
        <v>127637368.9015</v>
      </c>
      <c r="F319" s="5">
        <v>0</v>
      </c>
      <c r="G319" s="5">
        <v>12564939.691</v>
      </c>
      <c r="H319" s="5">
        <v>2346271.3901</v>
      </c>
      <c r="I319" s="5">
        <v>168064.83730000001</v>
      </c>
      <c r="J319" s="5">
        <v>41008181.331</v>
      </c>
      <c r="K319" s="6">
        <f t="shared" si="30"/>
        <v>183724826.15090001</v>
      </c>
      <c r="L319" s="11"/>
      <c r="M319" s="127"/>
      <c r="N319" s="127"/>
      <c r="O319" s="12">
        <v>12</v>
      </c>
      <c r="P319" s="5" t="s">
        <v>705</v>
      </c>
      <c r="Q319" s="5">
        <v>112019345.4852</v>
      </c>
      <c r="R319" s="5">
        <v>0</v>
      </c>
      <c r="S319" s="5">
        <v>11027462.665200001</v>
      </c>
      <c r="T319" s="5">
        <v>2059175.8330999999</v>
      </c>
      <c r="U319" s="5">
        <v>147500.0091</v>
      </c>
      <c r="V319" s="5">
        <v>44151666.534100004</v>
      </c>
      <c r="W319" s="6">
        <f t="shared" si="31"/>
        <v>169405150.52670002</v>
      </c>
    </row>
    <row r="320" spans="1:23" ht="24.95" customHeight="1" x14ac:dyDescent="0.2">
      <c r="A320" s="129"/>
      <c r="B320" s="127"/>
      <c r="C320" s="1">
        <v>12</v>
      </c>
      <c r="D320" s="5" t="s">
        <v>353</v>
      </c>
      <c r="E320" s="5">
        <v>108401828.0939</v>
      </c>
      <c r="F320" s="5">
        <v>0</v>
      </c>
      <c r="G320" s="5">
        <v>10671345.266000001</v>
      </c>
      <c r="H320" s="5">
        <v>1992677.4586</v>
      </c>
      <c r="I320" s="5">
        <v>142736.69039999999</v>
      </c>
      <c r="J320" s="5">
        <v>35168475.5995</v>
      </c>
      <c r="K320" s="6">
        <f t="shared" si="30"/>
        <v>156377063.10839999</v>
      </c>
      <c r="L320" s="11"/>
      <c r="M320" s="127"/>
      <c r="N320" s="127"/>
      <c r="O320" s="12">
        <v>13</v>
      </c>
      <c r="P320" s="5" t="s">
        <v>706</v>
      </c>
      <c r="Q320" s="5">
        <v>132986433.5984</v>
      </c>
      <c r="R320" s="5">
        <v>0</v>
      </c>
      <c r="S320" s="5">
        <v>13091514.9088</v>
      </c>
      <c r="T320" s="5">
        <v>2444599.6271000002</v>
      </c>
      <c r="U320" s="5">
        <v>175108.14840000001</v>
      </c>
      <c r="V320" s="5">
        <v>52012696.017499998</v>
      </c>
      <c r="W320" s="6">
        <f t="shared" si="31"/>
        <v>200710352.30019999</v>
      </c>
    </row>
    <row r="321" spans="1:23" ht="24.95" customHeight="1" x14ac:dyDescent="0.2">
      <c r="A321" s="129"/>
      <c r="B321" s="127"/>
      <c r="C321" s="1">
        <v>13</v>
      </c>
      <c r="D321" s="5" t="s">
        <v>354</v>
      </c>
      <c r="E321" s="5">
        <v>97927404.820999995</v>
      </c>
      <c r="F321" s="5">
        <v>0</v>
      </c>
      <c r="G321" s="5">
        <v>9640217.0168999992</v>
      </c>
      <c r="H321" s="5">
        <v>1800133.2228000001</v>
      </c>
      <c r="I321" s="5">
        <v>128944.63039999999</v>
      </c>
      <c r="J321" s="5">
        <v>34053392.204700001</v>
      </c>
      <c r="K321" s="6">
        <f t="shared" si="30"/>
        <v>143550091.89579999</v>
      </c>
      <c r="L321" s="11"/>
      <c r="M321" s="127"/>
      <c r="N321" s="127"/>
      <c r="O321" s="12">
        <v>14</v>
      </c>
      <c r="P321" s="5" t="s">
        <v>707</v>
      </c>
      <c r="Q321" s="5">
        <v>162856311.3628</v>
      </c>
      <c r="R321" s="5">
        <v>0</v>
      </c>
      <c r="S321" s="5">
        <v>16031979.883199999</v>
      </c>
      <c r="T321" s="5">
        <v>2993677.3794</v>
      </c>
      <c r="U321" s="5">
        <v>214438.91949999999</v>
      </c>
      <c r="V321" s="5">
        <v>64845107.6228</v>
      </c>
      <c r="W321" s="6">
        <f t="shared" si="31"/>
        <v>246941515.16769999</v>
      </c>
    </row>
    <row r="322" spans="1:23" ht="24.95" customHeight="1" x14ac:dyDescent="0.2">
      <c r="A322" s="129"/>
      <c r="B322" s="127"/>
      <c r="C322" s="1">
        <v>14</v>
      </c>
      <c r="D322" s="5" t="s">
        <v>355</v>
      </c>
      <c r="E322" s="5">
        <v>95299315.536599994</v>
      </c>
      <c r="F322" s="5">
        <v>0</v>
      </c>
      <c r="G322" s="5">
        <v>9381501.3785999995</v>
      </c>
      <c r="H322" s="5">
        <v>1751822.8356999999</v>
      </c>
      <c r="I322" s="5">
        <v>125484.12820000001</v>
      </c>
      <c r="J322" s="5">
        <v>32801688.148499999</v>
      </c>
      <c r="K322" s="6">
        <f t="shared" si="30"/>
        <v>139359812.02759999</v>
      </c>
      <c r="L322" s="11"/>
      <c r="M322" s="127"/>
      <c r="N322" s="127"/>
      <c r="O322" s="12">
        <v>15</v>
      </c>
      <c r="P322" s="5" t="s">
        <v>708</v>
      </c>
      <c r="Q322" s="5">
        <v>131480949.2622</v>
      </c>
      <c r="R322" s="5">
        <v>0</v>
      </c>
      <c r="S322" s="5">
        <v>12943311.2905</v>
      </c>
      <c r="T322" s="5">
        <v>2416925.3272000002</v>
      </c>
      <c r="U322" s="5">
        <v>173125.82149999999</v>
      </c>
      <c r="V322" s="5">
        <v>51167919.911799997</v>
      </c>
      <c r="W322" s="6">
        <f t="shared" si="31"/>
        <v>198182231.61319998</v>
      </c>
    </row>
    <row r="323" spans="1:23" ht="24.95" customHeight="1" x14ac:dyDescent="0.2">
      <c r="A323" s="129"/>
      <c r="B323" s="127"/>
      <c r="C323" s="1">
        <v>15</v>
      </c>
      <c r="D323" s="5" t="s">
        <v>356</v>
      </c>
      <c r="E323" s="5">
        <v>84896583.675600007</v>
      </c>
      <c r="F323" s="5">
        <v>0</v>
      </c>
      <c r="G323" s="5">
        <v>8357430.6102</v>
      </c>
      <c r="H323" s="5">
        <v>1560596.4546999999</v>
      </c>
      <c r="I323" s="5">
        <v>111786.467</v>
      </c>
      <c r="J323" s="5">
        <v>29166495.216600001</v>
      </c>
      <c r="K323" s="6">
        <f t="shared" si="30"/>
        <v>124092892.4241</v>
      </c>
      <c r="L323" s="11"/>
      <c r="M323" s="127"/>
      <c r="N323" s="127"/>
      <c r="O323" s="12">
        <v>16</v>
      </c>
      <c r="P323" s="5" t="s">
        <v>709</v>
      </c>
      <c r="Q323" s="5">
        <v>132675806.1212</v>
      </c>
      <c r="R323" s="5">
        <v>0</v>
      </c>
      <c r="S323" s="5">
        <v>13060935.9682</v>
      </c>
      <c r="T323" s="5">
        <v>2438889.5723999999</v>
      </c>
      <c r="U323" s="5">
        <v>174699.13370000001</v>
      </c>
      <c r="V323" s="5">
        <v>51244806.649700001</v>
      </c>
      <c r="W323" s="6">
        <f t="shared" si="31"/>
        <v>199595137.44520003</v>
      </c>
    </row>
    <row r="324" spans="1:23" ht="24.95" customHeight="1" x14ac:dyDescent="0.2">
      <c r="A324" s="129"/>
      <c r="B324" s="127"/>
      <c r="C324" s="1">
        <v>16</v>
      </c>
      <c r="D324" s="5" t="s">
        <v>357</v>
      </c>
      <c r="E324" s="5">
        <v>92026787.916299999</v>
      </c>
      <c r="F324" s="5">
        <v>0</v>
      </c>
      <c r="G324" s="5">
        <v>9059345.6295999996</v>
      </c>
      <c r="H324" s="5">
        <v>1691666.1747999999</v>
      </c>
      <c r="I324" s="5">
        <v>121175.0702</v>
      </c>
      <c r="J324" s="5">
        <v>32022438.802700002</v>
      </c>
      <c r="K324" s="6">
        <f t="shared" si="30"/>
        <v>134921413.5936</v>
      </c>
      <c r="L324" s="11"/>
      <c r="M324" s="127"/>
      <c r="N324" s="127"/>
      <c r="O324" s="12">
        <v>17</v>
      </c>
      <c r="P324" s="5" t="s">
        <v>710</v>
      </c>
      <c r="Q324" s="5">
        <v>91154205.132499993</v>
      </c>
      <c r="R324" s="5">
        <v>0</v>
      </c>
      <c r="S324" s="5">
        <v>8973446.4124999996</v>
      </c>
      <c r="T324" s="5">
        <v>1675626.0759000001</v>
      </c>
      <c r="U324" s="5">
        <v>120026.10830000001</v>
      </c>
      <c r="V324" s="5">
        <v>35496792.766400002</v>
      </c>
      <c r="W324" s="6">
        <f t="shared" si="31"/>
        <v>137420096.49559999</v>
      </c>
    </row>
    <row r="325" spans="1:23" ht="24.95" customHeight="1" x14ac:dyDescent="0.2">
      <c r="A325" s="129"/>
      <c r="B325" s="127"/>
      <c r="C325" s="1">
        <v>17</v>
      </c>
      <c r="D325" s="5" t="s">
        <v>358</v>
      </c>
      <c r="E325" s="5">
        <v>108036147.987</v>
      </c>
      <c r="F325" s="5">
        <v>0</v>
      </c>
      <c r="G325" s="5">
        <v>10635346.807800001</v>
      </c>
      <c r="H325" s="5">
        <v>1985955.4086</v>
      </c>
      <c r="I325" s="5">
        <v>142255.18590000001</v>
      </c>
      <c r="J325" s="5">
        <v>33895255.293700002</v>
      </c>
      <c r="K325" s="6">
        <f t="shared" si="30"/>
        <v>154694960.683</v>
      </c>
      <c r="L325" s="11"/>
      <c r="M325" s="127"/>
      <c r="N325" s="127"/>
      <c r="O325" s="12">
        <v>18</v>
      </c>
      <c r="P325" s="5" t="s">
        <v>711</v>
      </c>
      <c r="Q325" s="5">
        <v>112165638.7763</v>
      </c>
      <c r="R325" s="5">
        <v>0</v>
      </c>
      <c r="S325" s="5">
        <v>11041864.1402</v>
      </c>
      <c r="T325" s="5">
        <v>2061865.0437</v>
      </c>
      <c r="U325" s="5">
        <v>147692.63889999999</v>
      </c>
      <c r="V325" s="5">
        <v>46581648.564300001</v>
      </c>
      <c r="W325" s="6">
        <f t="shared" si="31"/>
        <v>171998709.16339999</v>
      </c>
    </row>
    <row r="326" spans="1:23" ht="24.95" customHeight="1" x14ac:dyDescent="0.2">
      <c r="A326" s="129"/>
      <c r="B326" s="127"/>
      <c r="C326" s="1">
        <v>18</v>
      </c>
      <c r="D326" s="5" t="s">
        <v>359</v>
      </c>
      <c r="E326" s="5">
        <v>116936417.51189999</v>
      </c>
      <c r="F326" s="5">
        <v>0</v>
      </c>
      <c r="G326" s="5">
        <v>11511511.451300001</v>
      </c>
      <c r="H326" s="5">
        <v>2149563.0411999999</v>
      </c>
      <c r="I326" s="5">
        <v>153974.49950000001</v>
      </c>
      <c r="J326" s="5">
        <v>36869162.094099998</v>
      </c>
      <c r="K326" s="6">
        <f t="shared" si="30"/>
        <v>167620628.59799999</v>
      </c>
      <c r="L326" s="11"/>
      <c r="M326" s="127"/>
      <c r="N326" s="127"/>
      <c r="O326" s="12">
        <v>19</v>
      </c>
      <c r="P326" s="5" t="s">
        <v>712</v>
      </c>
      <c r="Q326" s="5">
        <v>88902328.004099995</v>
      </c>
      <c r="R326" s="5">
        <v>0</v>
      </c>
      <c r="S326" s="5">
        <v>8751766.0335000008</v>
      </c>
      <c r="T326" s="5">
        <v>1634231.3422999999</v>
      </c>
      <c r="U326" s="5">
        <v>117060.9785</v>
      </c>
      <c r="V326" s="5">
        <v>37428967.022799999</v>
      </c>
      <c r="W326" s="6">
        <f t="shared" si="31"/>
        <v>136834353.38119999</v>
      </c>
    </row>
    <row r="327" spans="1:23" ht="24.95" customHeight="1" x14ac:dyDescent="0.2">
      <c r="A327" s="129"/>
      <c r="B327" s="127"/>
      <c r="C327" s="1">
        <v>19</v>
      </c>
      <c r="D327" s="5" t="s">
        <v>360</v>
      </c>
      <c r="E327" s="5">
        <v>102453412.76980001</v>
      </c>
      <c r="F327" s="5">
        <v>0</v>
      </c>
      <c r="G327" s="5">
        <v>10085768.4836</v>
      </c>
      <c r="H327" s="5">
        <v>1883331.7646000001</v>
      </c>
      <c r="I327" s="5">
        <v>134904.19219999999</v>
      </c>
      <c r="J327" s="5">
        <v>33084935.279800002</v>
      </c>
      <c r="K327" s="6">
        <f t="shared" si="30"/>
        <v>147642352.49000001</v>
      </c>
      <c r="L327" s="11"/>
      <c r="M327" s="127"/>
      <c r="N327" s="127"/>
      <c r="O327" s="12">
        <v>20</v>
      </c>
      <c r="P327" s="5" t="s">
        <v>713</v>
      </c>
      <c r="Q327" s="5">
        <v>96162927.688299999</v>
      </c>
      <c r="R327" s="5">
        <v>0</v>
      </c>
      <c r="S327" s="5">
        <v>9466517.5044</v>
      </c>
      <c r="T327" s="5">
        <v>1767698.0336</v>
      </c>
      <c r="U327" s="5">
        <v>126621.2782</v>
      </c>
      <c r="V327" s="5">
        <v>41276689.342699997</v>
      </c>
      <c r="W327" s="6">
        <f t="shared" si="31"/>
        <v>148800453.84720001</v>
      </c>
    </row>
    <row r="328" spans="1:23" ht="24.95" customHeight="1" x14ac:dyDescent="0.2">
      <c r="A328" s="129"/>
      <c r="B328" s="127"/>
      <c r="C328" s="1">
        <v>20</v>
      </c>
      <c r="D328" s="5" t="s">
        <v>361</v>
      </c>
      <c r="E328" s="5">
        <v>91019125.814199999</v>
      </c>
      <c r="F328" s="5">
        <v>0</v>
      </c>
      <c r="G328" s="5">
        <v>8960148.8687999994</v>
      </c>
      <c r="H328" s="5">
        <v>1673143.0042000001</v>
      </c>
      <c r="I328" s="5">
        <v>119848.24430000001</v>
      </c>
      <c r="J328" s="5">
        <v>30603043.4168</v>
      </c>
      <c r="K328" s="6">
        <f t="shared" si="30"/>
        <v>132375309.34829998</v>
      </c>
      <c r="L328" s="11"/>
      <c r="M328" s="127"/>
      <c r="N328" s="127"/>
      <c r="O328" s="12">
        <v>21</v>
      </c>
      <c r="P328" s="5" t="s">
        <v>714</v>
      </c>
      <c r="Q328" s="5">
        <v>99318801.502399996</v>
      </c>
      <c r="R328" s="5">
        <v>0</v>
      </c>
      <c r="S328" s="5">
        <v>9777189.5628999993</v>
      </c>
      <c r="T328" s="5">
        <v>1825710.3266</v>
      </c>
      <c r="U328" s="5">
        <v>130776.7338</v>
      </c>
      <c r="V328" s="5">
        <v>39108212.499399997</v>
      </c>
      <c r="W328" s="6">
        <f t="shared" si="31"/>
        <v>150160690.62509999</v>
      </c>
    </row>
    <row r="329" spans="1:23" ht="24.95" customHeight="1" x14ac:dyDescent="0.2">
      <c r="A329" s="129"/>
      <c r="B329" s="127"/>
      <c r="C329" s="1">
        <v>21</v>
      </c>
      <c r="D329" s="5" t="s">
        <v>362</v>
      </c>
      <c r="E329" s="5">
        <v>100108531.28470001</v>
      </c>
      <c r="F329" s="5">
        <v>0</v>
      </c>
      <c r="G329" s="5">
        <v>9854932.5247000009</v>
      </c>
      <c r="H329" s="5">
        <v>1840227.3947999999</v>
      </c>
      <c r="I329" s="5">
        <v>131816.60019999999</v>
      </c>
      <c r="J329" s="5">
        <v>33873362.885899998</v>
      </c>
      <c r="K329" s="6">
        <f t="shared" ref="K329:K392" si="37">E329+F329+G329+H329+I329+J329</f>
        <v>145808870.69029999</v>
      </c>
      <c r="L329" s="11"/>
      <c r="M329" s="127"/>
      <c r="N329" s="127"/>
      <c r="O329" s="12">
        <v>22</v>
      </c>
      <c r="P329" s="5" t="s">
        <v>715</v>
      </c>
      <c r="Q329" s="5">
        <v>184447910.05199999</v>
      </c>
      <c r="R329" s="5">
        <v>0</v>
      </c>
      <c r="S329" s="5">
        <v>18157510.499400001</v>
      </c>
      <c r="T329" s="5">
        <v>3390581.1286999998</v>
      </c>
      <c r="U329" s="5">
        <v>242869.3749</v>
      </c>
      <c r="V329" s="5">
        <v>70587237.914900005</v>
      </c>
      <c r="W329" s="6">
        <f t="shared" ref="W329:W392" si="38">Q329+R329+S329+T329+U329+V329</f>
        <v>276826108.96990001</v>
      </c>
    </row>
    <row r="330" spans="1:23" ht="24.95" customHeight="1" x14ac:dyDescent="0.2">
      <c r="A330" s="129"/>
      <c r="B330" s="127"/>
      <c r="C330" s="1">
        <v>22</v>
      </c>
      <c r="D330" s="5" t="s">
        <v>363</v>
      </c>
      <c r="E330" s="5">
        <v>97383888.580200002</v>
      </c>
      <c r="F330" s="5">
        <v>0</v>
      </c>
      <c r="G330" s="5">
        <v>9586711.9278999995</v>
      </c>
      <c r="H330" s="5">
        <v>1790142.1314999999</v>
      </c>
      <c r="I330" s="5">
        <v>128228.96249999999</v>
      </c>
      <c r="J330" s="5">
        <v>32164551.3741</v>
      </c>
      <c r="K330" s="6">
        <f t="shared" si="37"/>
        <v>141053522.97620001</v>
      </c>
      <c r="L330" s="11"/>
      <c r="M330" s="128"/>
      <c r="N330" s="128"/>
      <c r="O330" s="12">
        <v>23</v>
      </c>
      <c r="P330" s="5" t="s">
        <v>716</v>
      </c>
      <c r="Q330" s="5">
        <v>109172168.75749999</v>
      </c>
      <c r="R330" s="5">
        <v>0</v>
      </c>
      <c r="S330" s="5">
        <v>10747179.514799999</v>
      </c>
      <c r="T330" s="5">
        <v>2006838.1098</v>
      </c>
      <c r="U330" s="5">
        <v>143751.0264</v>
      </c>
      <c r="V330" s="5">
        <v>38740329.770999998</v>
      </c>
      <c r="W330" s="6">
        <f t="shared" si="38"/>
        <v>160810267.17949998</v>
      </c>
    </row>
    <row r="331" spans="1:23" ht="24.95" customHeight="1" x14ac:dyDescent="0.2">
      <c r="A331" s="129"/>
      <c r="B331" s="127"/>
      <c r="C331" s="1">
        <v>23</v>
      </c>
      <c r="D331" s="5" t="s">
        <v>364</v>
      </c>
      <c r="E331" s="5">
        <v>94195350.865799993</v>
      </c>
      <c r="F331" s="5">
        <v>0</v>
      </c>
      <c r="G331" s="5">
        <v>9272824.3538000006</v>
      </c>
      <c r="H331" s="5">
        <v>1731529.4002</v>
      </c>
      <c r="I331" s="5">
        <v>124030.4972</v>
      </c>
      <c r="J331" s="5">
        <v>31549081.3125</v>
      </c>
      <c r="K331" s="6">
        <f t="shared" si="37"/>
        <v>136872816.42949998</v>
      </c>
      <c r="L331" s="11"/>
      <c r="M331" s="1"/>
      <c r="N331" s="118" t="s">
        <v>843</v>
      </c>
      <c r="O331" s="119"/>
      <c r="P331" s="120"/>
      <c r="Q331" s="14">
        <f>SUM(Q308:Q330)</f>
        <v>2730737926.4395003</v>
      </c>
      <c r="R331" s="14">
        <f t="shared" ref="R331:V331" si="39">SUM(R308:R330)</f>
        <v>0</v>
      </c>
      <c r="S331" s="14">
        <f t="shared" si="39"/>
        <v>268820625.59749997</v>
      </c>
      <c r="T331" s="14">
        <f t="shared" si="39"/>
        <v>50197307.620400012</v>
      </c>
      <c r="U331" s="14">
        <f t="shared" si="39"/>
        <v>3595663.4751000004</v>
      </c>
      <c r="V331" s="14">
        <f t="shared" si="39"/>
        <v>1077306320.8158</v>
      </c>
      <c r="W331" s="8">
        <f t="shared" si="38"/>
        <v>4130657843.9483004</v>
      </c>
    </row>
    <row r="332" spans="1:23" ht="24.95" customHeight="1" x14ac:dyDescent="0.2">
      <c r="A332" s="129"/>
      <c r="B332" s="127"/>
      <c r="C332" s="1">
        <v>24</v>
      </c>
      <c r="D332" s="5" t="s">
        <v>365</v>
      </c>
      <c r="E332" s="5">
        <v>97443850.254800007</v>
      </c>
      <c r="F332" s="5">
        <v>0</v>
      </c>
      <c r="G332" s="5">
        <v>9592614.7040999997</v>
      </c>
      <c r="H332" s="5">
        <v>1791244.3663999999</v>
      </c>
      <c r="I332" s="5">
        <v>128307.9163</v>
      </c>
      <c r="J332" s="5">
        <v>31975644.721500002</v>
      </c>
      <c r="K332" s="6">
        <f t="shared" si="37"/>
        <v>140931661.96310002</v>
      </c>
      <c r="L332" s="11"/>
      <c r="M332" s="126">
        <v>33</v>
      </c>
      <c r="N332" s="126" t="s">
        <v>56</v>
      </c>
      <c r="O332" s="12">
        <v>1</v>
      </c>
      <c r="P332" s="5" t="s">
        <v>717</v>
      </c>
      <c r="Q332" s="5">
        <v>102284828.0266</v>
      </c>
      <c r="R332" s="5">
        <v>-1564740.79</v>
      </c>
      <c r="S332" s="5">
        <v>10069172.582599999</v>
      </c>
      <c r="T332" s="5">
        <v>1880232.7853000001</v>
      </c>
      <c r="U332" s="5">
        <v>134682.21049999999</v>
      </c>
      <c r="V332" s="5">
        <v>31357892.425000001</v>
      </c>
      <c r="W332" s="6">
        <f t="shared" si="38"/>
        <v>144162067.24000001</v>
      </c>
    </row>
    <row r="333" spans="1:23" ht="24.95" customHeight="1" x14ac:dyDescent="0.2">
      <c r="A333" s="129"/>
      <c r="B333" s="127"/>
      <c r="C333" s="1">
        <v>25</v>
      </c>
      <c r="D333" s="5" t="s">
        <v>366</v>
      </c>
      <c r="E333" s="5">
        <v>98336229.074399993</v>
      </c>
      <c r="F333" s="5">
        <v>0</v>
      </c>
      <c r="G333" s="5">
        <v>9680462.6920999996</v>
      </c>
      <c r="H333" s="5">
        <v>1807648.3625</v>
      </c>
      <c r="I333" s="5">
        <v>129482.94439999999</v>
      </c>
      <c r="J333" s="5">
        <v>32706971.511399999</v>
      </c>
      <c r="K333" s="6">
        <f t="shared" si="37"/>
        <v>142660794.5848</v>
      </c>
      <c r="L333" s="11"/>
      <c r="M333" s="127"/>
      <c r="N333" s="127"/>
      <c r="O333" s="12">
        <v>2</v>
      </c>
      <c r="P333" s="5" t="s">
        <v>718</v>
      </c>
      <c r="Q333" s="5">
        <v>116434407.57610001</v>
      </c>
      <c r="R333" s="5">
        <v>-1564740.79</v>
      </c>
      <c r="S333" s="5">
        <v>11462092.346000001</v>
      </c>
      <c r="T333" s="5">
        <v>2140334.9322000002</v>
      </c>
      <c r="U333" s="5">
        <v>153313.48439999999</v>
      </c>
      <c r="V333" s="5">
        <v>36652620.143299997</v>
      </c>
      <c r="W333" s="6">
        <f t="shared" si="38"/>
        <v>165278027.692</v>
      </c>
    </row>
    <row r="334" spans="1:23" ht="24.95" customHeight="1" x14ac:dyDescent="0.2">
      <c r="A334" s="129"/>
      <c r="B334" s="127"/>
      <c r="C334" s="1">
        <v>26</v>
      </c>
      <c r="D334" s="5" t="s">
        <v>367</v>
      </c>
      <c r="E334" s="5">
        <v>104613032.2043</v>
      </c>
      <c r="F334" s="5">
        <v>0</v>
      </c>
      <c r="G334" s="5">
        <v>10298366.786</v>
      </c>
      <c r="H334" s="5">
        <v>1923030.5874000001</v>
      </c>
      <c r="I334" s="5">
        <v>137747.84289999999</v>
      </c>
      <c r="J334" s="5">
        <v>36331782.4767</v>
      </c>
      <c r="K334" s="6">
        <f t="shared" si="37"/>
        <v>153303959.8973</v>
      </c>
      <c r="L334" s="11"/>
      <c r="M334" s="127"/>
      <c r="N334" s="127"/>
      <c r="O334" s="12">
        <v>3</v>
      </c>
      <c r="P334" s="5" t="s">
        <v>877</v>
      </c>
      <c r="Q334" s="5">
        <v>125477428.9999</v>
      </c>
      <c r="R334" s="5">
        <v>-1564740.79</v>
      </c>
      <c r="S334" s="5">
        <v>12352309.8411</v>
      </c>
      <c r="T334" s="5">
        <v>2306566.6762999999</v>
      </c>
      <c r="U334" s="5">
        <v>165220.7647</v>
      </c>
      <c r="V334" s="5">
        <v>38092553.767399997</v>
      </c>
      <c r="W334" s="6">
        <f t="shared" si="38"/>
        <v>176829339.25939998</v>
      </c>
    </row>
    <row r="335" spans="1:23" ht="24.95" customHeight="1" x14ac:dyDescent="0.2">
      <c r="A335" s="129"/>
      <c r="B335" s="128"/>
      <c r="C335" s="1">
        <v>27</v>
      </c>
      <c r="D335" s="5" t="s">
        <v>368</v>
      </c>
      <c r="E335" s="5">
        <v>93585212.677000001</v>
      </c>
      <c r="F335" s="5">
        <v>0</v>
      </c>
      <c r="G335" s="5">
        <v>9212760.8346999995</v>
      </c>
      <c r="H335" s="5">
        <v>1720313.6427</v>
      </c>
      <c r="I335" s="5">
        <v>123227.1057</v>
      </c>
      <c r="J335" s="5">
        <v>30604397.586399999</v>
      </c>
      <c r="K335" s="6">
        <f t="shared" si="37"/>
        <v>135245911.84650001</v>
      </c>
      <c r="L335" s="11"/>
      <c r="M335" s="127"/>
      <c r="N335" s="127"/>
      <c r="O335" s="12">
        <v>4</v>
      </c>
      <c r="P335" s="5" t="s">
        <v>719</v>
      </c>
      <c r="Q335" s="5">
        <v>136238663.74939999</v>
      </c>
      <c r="R335" s="5">
        <v>-1564740.79</v>
      </c>
      <c r="S335" s="5">
        <v>13411672.524499999</v>
      </c>
      <c r="T335" s="5">
        <v>2504383.1734000002</v>
      </c>
      <c r="U335" s="5">
        <v>179390.47990000001</v>
      </c>
      <c r="V335" s="5">
        <v>42134072.796599999</v>
      </c>
      <c r="W335" s="6">
        <f t="shared" si="38"/>
        <v>192903441.93380004</v>
      </c>
    </row>
    <row r="336" spans="1:23" ht="24.95" customHeight="1" x14ac:dyDescent="0.2">
      <c r="A336" s="1"/>
      <c r="B336" s="118" t="s">
        <v>827</v>
      </c>
      <c r="C336" s="119"/>
      <c r="D336" s="120"/>
      <c r="E336" s="14">
        <f>SUM(E309:E335)</f>
        <v>2765626284.9101</v>
      </c>
      <c r="F336" s="14">
        <f t="shared" ref="F336:K336" si="40">SUM(F309:F335)</f>
        <v>0</v>
      </c>
      <c r="G336" s="14">
        <f t="shared" si="40"/>
        <v>272255122.28059995</v>
      </c>
      <c r="H336" s="14">
        <f t="shared" si="40"/>
        <v>50838636.707599998</v>
      </c>
      <c r="I336" s="14">
        <f t="shared" si="40"/>
        <v>3641602.2649999997</v>
      </c>
      <c r="J336" s="14">
        <f t="shared" si="40"/>
        <v>920715185.99220002</v>
      </c>
      <c r="K336" s="14">
        <f t="shared" si="40"/>
        <v>4013076832.155499</v>
      </c>
      <c r="L336" s="11"/>
      <c r="M336" s="127"/>
      <c r="N336" s="127"/>
      <c r="O336" s="12">
        <v>5</v>
      </c>
      <c r="P336" s="5" t="s">
        <v>720</v>
      </c>
      <c r="Q336" s="5">
        <v>128160380.6393</v>
      </c>
      <c r="R336" s="5">
        <v>-1564740.79</v>
      </c>
      <c r="S336" s="5">
        <v>12616426.265799999</v>
      </c>
      <c r="T336" s="5">
        <v>2355885.5610000002</v>
      </c>
      <c r="U336" s="5">
        <v>168753.5062</v>
      </c>
      <c r="V336" s="5">
        <v>37170966.155299999</v>
      </c>
      <c r="W336" s="6">
        <f t="shared" si="38"/>
        <v>178907671.33759996</v>
      </c>
    </row>
    <row r="337" spans="1:23" ht="24.95" customHeight="1" x14ac:dyDescent="0.2">
      <c r="A337" s="129">
        <v>17</v>
      </c>
      <c r="B337" s="126" t="s">
        <v>40</v>
      </c>
      <c r="C337" s="1">
        <v>1</v>
      </c>
      <c r="D337" s="5" t="s">
        <v>369</v>
      </c>
      <c r="E337" s="5">
        <v>97728995.272699997</v>
      </c>
      <c r="F337" s="5">
        <v>0</v>
      </c>
      <c r="G337" s="5">
        <v>9620685.0879999995</v>
      </c>
      <c r="H337" s="5">
        <v>1796485.9944</v>
      </c>
      <c r="I337" s="5">
        <v>128683.37729999999</v>
      </c>
      <c r="J337" s="5">
        <v>34533377.118199997</v>
      </c>
      <c r="K337" s="6">
        <f t="shared" si="37"/>
        <v>143808226.85059997</v>
      </c>
      <c r="L337" s="11"/>
      <c r="M337" s="127"/>
      <c r="N337" s="127"/>
      <c r="O337" s="12">
        <v>6</v>
      </c>
      <c r="P337" s="5" t="s">
        <v>721</v>
      </c>
      <c r="Q337" s="5">
        <v>116127811.4339</v>
      </c>
      <c r="R337" s="5">
        <v>-1564740.79</v>
      </c>
      <c r="S337" s="5">
        <v>11431910.2601</v>
      </c>
      <c r="T337" s="5">
        <v>2134698.9827999999</v>
      </c>
      <c r="U337" s="5">
        <v>152909.77799999999</v>
      </c>
      <c r="V337" s="5">
        <v>30644470.765799999</v>
      </c>
      <c r="W337" s="6">
        <f t="shared" si="38"/>
        <v>158927060.43059999</v>
      </c>
    </row>
    <row r="338" spans="1:23" ht="24.95" customHeight="1" x14ac:dyDescent="0.2">
      <c r="A338" s="129"/>
      <c r="B338" s="127"/>
      <c r="C338" s="1">
        <v>2</v>
      </c>
      <c r="D338" s="5" t="s">
        <v>370</v>
      </c>
      <c r="E338" s="5">
        <v>115585180.5925</v>
      </c>
      <c r="F338" s="5">
        <v>0</v>
      </c>
      <c r="G338" s="5">
        <v>11378492.332</v>
      </c>
      <c r="H338" s="5">
        <v>2124724.1672</v>
      </c>
      <c r="I338" s="5">
        <v>152195.27590000001</v>
      </c>
      <c r="J338" s="5">
        <v>40258505.059299998</v>
      </c>
      <c r="K338" s="6">
        <f t="shared" si="37"/>
        <v>169499097.4269</v>
      </c>
      <c r="L338" s="11"/>
      <c r="M338" s="127"/>
      <c r="N338" s="127"/>
      <c r="O338" s="12">
        <v>7</v>
      </c>
      <c r="P338" s="5" t="s">
        <v>722</v>
      </c>
      <c r="Q338" s="5">
        <v>132634531.3311</v>
      </c>
      <c r="R338" s="5">
        <v>-1564740.79</v>
      </c>
      <c r="S338" s="5">
        <v>13056872.7753</v>
      </c>
      <c r="T338" s="5">
        <v>2438130.8457999998</v>
      </c>
      <c r="U338" s="5">
        <v>174644.78570000001</v>
      </c>
      <c r="V338" s="5">
        <v>40861980.965400003</v>
      </c>
      <c r="W338" s="6">
        <f t="shared" si="38"/>
        <v>187601419.91330001</v>
      </c>
    </row>
    <row r="339" spans="1:23" ht="24.95" customHeight="1" x14ac:dyDescent="0.2">
      <c r="A339" s="129"/>
      <c r="B339" s="127"/>
      <c r="C339" s="1">
        <v>3</v>
      </c>
      <c r="D339" s="5" t="s">
        <v>371</v>
      </c>
      <c r="E339" s="5">
        <v>143444361.36179999</v>
      </c>
      <c r="F339" s="5">
        <v>0</v>
      </c>
      <c r="G339" s="5">
        <v>14121019.299000001</v>
      </c>
      <c r="H339" s="5">
        <v>2636840.6370999999</v>
      </c>
      <c r="I339" s="5">
        <v>188878.48809999999</v>
      </c>
      <c r="J339" s="5">
        <v>48178290.454899997</v>
      </c>
      <c r="K339" s="6">
        <f t="shared" si="37"/>
        <v>208569390.24089998</v>
      </c>
      <c r="L339" s="11"/>
      <c r="M339" s="127"/>
      <c r="N339" s="127"/>
      <c r="O339" s="12">
        <v>8</v>
      </c>
      <c r="P339" s="5" t="s">
        <v>723</v>
      </c>
      <c r="Q339" s="5">
        <v>113178467.5959</v>
      </c>
      <c r="R339" s="5">
        <v>-1564740.79</v>
      </c>
      <c r="S339" s="5">
        <v>11141569.5255</v>
      </c>
      <c r="T339" s="5">
        <v>2080483.1906000001</v>
      </c>
      <c r="U339" s="5">
        <v>149026.26800000001</v>
      </c>
      <c r="V339" s="5">
        <v>34778073.324600004</v>
      </c>
      <c r="W339" s="6">
        <f t="shared" si="38"/>
        <v>159762879.1146</v>
      </c>
    </row>
    <row r="340" spans="1:23" ht="24.95" customHeight="1" x14ac:dyDescent="0.2">
      <c r="A340" s="129"/>
      <c r="B340" s="127"/>
      <c r="C340" s="1">
        <v>4</v>
      </c>
      <c r="D340" s="5" t="s">
        <v>372</v>
      </c>
      <c r="E340" s="5">
        <v>108498890.9639</v>
      </c>
      <c r="F340" s="5">
        <v>0</v>
      </c>
      <c r="G340" s="5">
        <v>10680900.3761</v>
      </c>
      <c r="H340" s="5">
        <v>1994461.6997</v>
      </c>
      <c r="I340" s="5">
        <v>142864.49660000001</v>
      </c>
      <c r="J340" s="5">
        <v>35310369.514799997</v>
      </c>
      <c r="K340" s="6">
        <f t="shared" si="37"/>
        <v>156627487.05110002</v>
      </c>
      <c r="L340" s="11"/>
      <c r="M340" s="127"/>
      <c r="N340" s="127"/>
      <c r="O340" s="12">
        <v>9</v>
      </c>
      <c r="P340" s="5" t="s">
        <v>724</v>
      </c>
      <c r="Q340" s="5">
        <v>128109595.2007</v>
      </c>
      <c r="R340" s="5">
        <v>-1564740.79</v>
      </c>
      <c r="S340" s="5">
        <v>12611426.8211</v>
      </c>
      <c r="T340" s="5">
        <v>2354952.0066</v>
      </c>
      <c r="U340" s="5">
        <v>168686.63510000001</v>
      </c>
      <c r="V340" s="5">
        <v>34448107.343599997</v>
      </c>
      <c r="W340" s="6">
        <f t="shared" si="38"/>
        <v>176128027.21709999</v>
      </c>
    </row>
    <row r="341" spans="1:23" ht="24.95" customHeight="1" x14ac:dyDescent="0.2">
      <c r="A341" s="129"/>
      <c r="B341" s="127"/>
      <c r="C341" s="1">
        <v>5</v>
      </c>
      <c r="D341" s="5" t="s">
        <v>373</v>
      </c>
      <c r="E341" s="5">
        <v>93101513.204999998</v>
      </c>
      <c r="F341" s="5">
        <v>0</v>
      </c>
      <c r="G341" s="5">
        <v>9165144.2569999993</v>
      </c>
      <c r="H341" s="5">
        <v>1711422.1225999999</v>
      </c>
      <c r="I341" s="5">
        <v>122590.2007</v>
      </c>
      <c r="J341" s="5">
        <v>30650897.779800002</v>
      </c>
      <c r="K341" s="6">
        <f t="shared" si="37"/>
        <v>134751567.56510001</v>
      </c>
      <c r="L341" s="11"/>
      <c r="M341" s="127"/>
      <c r="N341" s="127"/>
      <c r="O341" s="12">
        <v>10</v>
      </c>
      <c r="P341" s="5" t="s">
        <v>725</v>
      </c>
      <c r="Q341" s="5">
        <v>115665128.88680001</v>
      </c>
      <c r="R341" s="5">
        <v>-1564740.79</v>
      </c>
      <c r="S341" s="5">
        <v>11386362.640699999</v>
      </c>
      <c r="T341" s="5">
        <v>2126193.8026000001</v>
      </c>
      <c r="U341" s="5">
        <v>152300.54680000001</v>
      </c>
      <c r="V341" s="5">
        <v>32834764.7852</v>
      </c>
      <c r="W341" s="6">
        <f t="shared" si="38"/>
        <v>160600009.8721</v>
      </c>
    </row>
    <row r="342" spans="1:23" ht="24.95" customHeight="1" x14ac:dyDescent="0.2">
      <c r="A342" s="129"/>
      <c r="B342" s="127"/>
      <c r="C342" s="1">
        <v>6</v>
      </c>
      <c r="D342" s="5" t="s">
        <v>374</v>
      </c>
      <c r="E342" s="5">
        <v>91330112.085099995</v>
      </c>
      <c r="F342" s="5">
        <v>0</v>
      </c>
      <c r="G342" s="5">
        <v>8990763.1300000008</v>
      </c>
      <c r="H342" s="5">
        <v>1678859.6544000001</v>
      </c>
      <c r="I342" s="5">
        <v>120257.7314</v>
      </c>
      <c r="J342" s="5">
        <v>31928105.3627</v>
      </c>
      <c r="K342" s="6">
        <f t="shared" si="37"/>
        <v>134048097.96359999</v>
      </c>
      <c r="L342" s="11"/>
      <c r="M342" s="127"/>
      <c r="N342" s="127"/>
      <c r="O342" s="12">
        <v>11</v>
      </c>
      <c r="P342" s="5" t="s">
        <v>726</v>
      </c>
      <c r="Q342" s="5">
        <v>107257097.31389999</v>
      </c>
      <c r="R342" s="5">
        <v>-1564740.79</v>
      </c>
      <c r="S342" s="5">
        <v>10558655.1241</v>
      </c>
      <c r="T342" s="5">
        <v>1971634.6472</v>
      </c>
      <c r="U342" s="5">
        <v>141229.3811</v>
      </c>
      <c r="V342" s="5">
        <v>33529980.3871</v>
      </c>
      <c r="W342" s="6">
        <f t="shared" si="38"/>
        <v>151893856.0634</v>
      </c>
    </row>
    <row r="343" spans="1:23" ht="24.95" customHeight="1" x14ac:dyDescent="0.2">
      <c r="A343" s="129"/>
      <c r="B343" s="127"/>
      <c r="C343" s="1">
        <v>7</v>
      </c>
      <c r="D343" s="5" t="s">
        <v>375</v>
      </c>
      <c r="E343" s="5">
        <v>128202403.7956</v>
      </c>
      <c r="F343" s="5">
        <v>0</v>
      </c>
      <c r="G343" s="5">
        <v>12620563.129799999</v>
      </c>
      <c r="H343" s="5">
        <v>2356658.0441999999</v>
      </c>
      <c r="I343" s="5">
        <v>168808.83970000001</v>
      </c>
      <c r="J343" s="5">
        <v>43120467.176700003</v>
      </c>
      <c r="K343" s="6">
        <f t="shared" si="37"/>
        <v>186468900.986</v>
      </c>
      <c r="L343" s="11"/>
      <c r="M343" s="127"/>
      <c r="N343" s="127"/>
      <c r="O343" s="12">
        <v>12</v>
      </c>
      <c r="P343" s="5" t="s">
        <v>727</v>
      </c>
      <c r="Q343" s="5">
        <v>127702624.2413</v>
      </c>
      <c r="R343" s="5">
        <v>-1564740.79</v>
      </c>
      <c r="S343" s="5">
        <v>12571363.5888</v>
      </c>
      <c r="T343" s="5">
        <v>2347470.9347999999</v>
      </c>
      <c r="U343" s="5">
        <v>168150.76149999999</v>
      </c>
      <c r="V343" s="5">
        <v>34678466.630800001</v>
      </c>
      <c r="W343" s="6">
        <f t="shared" si="38"/>
        <v>175903335.36720002</v>
      </c>
    </row>
    <row r="344" spans="1:23" ht="24.95" customHeight="1" x14ac:dyDescent="0.2">
      <c r="A344" s="129"/>
      <c r="B344" s="127"/>
      <c r="C344" s="1">
        <v>8</v>
      </c>
      <c r="D344" s="5" t="s">
        <v>376</v>
      </c>
      <c r="E344" s="5">
        <v>107596303.691</v>
      </c>
      <c r="F344" s="5">
        <v>0</v>
      </c>
      <c r="G344" s="5">
        <v>10592047.442600001</v>
      </c>
      <c r="H344" s="5">
        <v>1977870.0486000001</v>
      </c>
      <c r="I344" s="5">
        <v>141676.02669999999</v>
      </c>
      <c r="J344" s="5">
        <v>36055463.695100002</v>
      </c>
      <c r="K344" s="6">
        <f t="shared" si="37"/>
        <v>156363360.90400001</v>
      </c>
      <c r="L344" s="11"/>
      <c r="M344" s="127"/>
      <c r="N344" s="127"/>
      <c r="O344" s="12">
        <v>13</v>
      </c>
      <c r="P344" s="5" t="s">
        <v>728</v>
      </c>
      <c r="Q344" s="5">
        <v>133985822.3937</v>
      </c>
      <c r="R344" s="5">
        <v>-1564740.79</v>
      </c>
      <c r="S344" s="5">
        <v>13189897.2246</v>
      </c>
      <c r="T344" s="5">
        <v>2462970.7151000001</v>
      </c>
      <c r="U344" s="5">
        <v>176424.08050000001</v>
      </c>
      <c r="V344" s="5">
        <v>39074552.387800001</v>
      </c>
      <c r="W344" s="6">
        <f t="shared" si="38"/>
        <v>187324926.0117</v>
      </c>
    </row>
    <row r="345" spans="1:23" ht="24.95" customHeight="1" x14ac:dyDescent="0.2">
      <c r="A345" s="129"/>
      <c r="B345" s="127"/>
      <c r="C345" s="1">
        <v>9</v>
      </c>
      <c r="D345" s="5" t="s">
        <v>377</v>
      </c>
      <c r="E345" s="5">
        <v>94247221.471300006</v>
      </c>
      <c r="F345" s="5">
        <v>0</v>
      </c>
      <c r="G345" s="5">
        <v>9277930.6250999998</v>
      </c>
      <c r="H345" s="5">
        <v>1732482.9024</v>
      </c>
      <c r="I345" s="5">
        <v>124098.7971</v>
      </c>
      <c r="J345" s="5">
        <v>32664623.135899998</v>
      </c>
      <c r="K345" s="6">
        <f t="shared" si="37"/>
        <v>138046356.93180001</v>
      </c>
      <c r="L345" s="11"/>
      <c r="M345" s="127"/>
      <c r="N345" s="127"/>
      <c r="O345" s="12">
        <v>14</v>
      </c>
      <c r="P345" s="5" t="s">
        <v>729</v>
      </c>
      <c r="Q345" s="5">
        <v>120728324.0976</v>
      </c>
      <c r="R345" s="5">
        <v>-1564740.79</v>
      </c>
      <c r="S345" s="5">
        <v>11884796.155999999</v>
      </c>
      <c r="T345" s="5">
        <v>2219267.0943</v>
      </c>
      <c r="U345" s="5">
        <v>158967.44289999999</v>
      </c>
      <c r="V345" s="5">
        <v>35223745.570600003</v>
      </c>
      <c r="W345" s="6">
        <f t="shared" si="38"/>
        <v>168650359.57139999</v>
      </c>
    </row>
    <row r="346" spans="1:23" ht="24.95" customHeight="1" x14ac:dyDescent="0.2">
      <c r="A346" s="129"/>
      <c r="B346" s="127"/>
      <c r="C346" s="1">
        <v>10</v>
      </c>
      <c r="D346" s="5" t="s">
        <v>378</v>
      </c>
      <c r="E346" s="5">
        <v>99567059.410699993</v>
      </c>
      <c r="F346" s="5">
        <v>0</v>
      </c>
      <c r="G346" s="5">
        <v>9801628.6882000007</v>
      </c>
      <c r="H346" s="5">
        <v>1830273.8836999999</v>
      </c>
      <c r="I346" s="5">
        <v>131103.62419999999</v>
      </c>
      <c r="J346" s="5">
        <v>33255718.145500001</v>
      </c>
      <c r="K346" s="6">
        <f t="shared" si="37"/>
        <v>144585783.75229999</v>
      </c>
      <c r="L346" s="11"/>
      <c r="M346" s="127"/>
      <c r="N346" s="127"/>
      <c r="O346" s="12">
        <v>15</v>
      </c>
      <c r="P346" s="5" t="s">
        <v>730</v>
      </c>
      <c r="Q346" s="5">
        <v>108104818.48450001</v>
      </c>
      <c r="R346" s="5">
        <v>-1564740.79</v>
      </c>
      <c r="S346" s="5">
        <v>10642106.9022</v>
      </c>
      <c r="T346" s="5">
        <v>1987217.7319</v>
      </c>
      <c r="U346" s="5">
        <v>142345.60690000001</v>
      </c>
      <c r="V346" s="5">
        <v>31309067.089499999</v>
      </c>
      <c r="W346" s="6">
        <f t="shared" si="38"/>
        <v>150620815.02500001</v>
      </c>
    </row>
    <row r="347" spans="1:23" ht="24.95" customHeight="1" x14ac:dyDescent="0.2">
      <c r="A347" s="129"/>
      <c r="B347" s="127"/>
      <c r="C347" s="1">
        <v>11</v>
      </c>
      <c r="D347" s="5" t="s">
        <v>379</v>
      </c>
      <c r="E347" s="5">
        <v>138503556.75839999</v>
      </c>
      <c r="F347" s="5">
        <v>0</v>
      </c>
      <c r="G347" s="5">
        <v>13634634.2191</v>
      </c>
      <c r="H347" s="5">
        <v>2546017.1691000001</v>
      </c>
      <c r="I347" s="5">
        <v>182372.7482</v>
      </c>
      <c r="J347" s="5">
        <v>45109516.554200001</v>
      </c>
      <c r="K347" s="6">
        <f t="shared" si="37"/>
        <v>199976097.44899997</v>
      </c>
      <c r="L347" s="11"/>
      <c r="M347" s="127"/>
      <c r="N347" s="127"/>
      <c r="O347" s="12">
        <v>16</v>
      </c>
      <c r="P347" s="5" t="s">
        <v>731</v>
      </c>
      <c r="Q347" s="5">
        <v>120130170.7281</v>
      </c>
      <c r="R347" s="5">
        <v>-1564740.79</v>
      </c>
      <c r="S347" s="5">
        <v>11825912.452299999</v>
      </c>
      <c r="T347" s="5">
        <v>2208271.6455999999</v>
      </c>
      <c r="U347" s="5">
        <v>158179.83230000001</v>
      </c>
      <c r="V347" s="5">
        <v>40973925.648400001</v>
      </c>
      <c r="W347" s="6">
        <f t="shared" si="38"/>
        <v>173731719.5167</v>
      </c>
    </row>
    <row r="348" spans="1:23" ht="24.95" customHeight="1" x14ac:dyDescent="0.2">
      <c r="A348" s="129"/>
      <c r="B348" s="127"/>
      <c r="C348" s="1">
        <v>12</v>
      </c>
      <c r="D348" s="5" t="s">
        <v>380</v>
      </c>
      <c r="E348" s="5">
        <v>102404480.8951</v>
      </c>
      <c r="F348" s="5">
        <v>0</v>
      </c>
      <c r="G348" s="5">
        <v>10080951.508300001</v>
      </c>
      <c r="H348" s="5">
        <v>1882432.2830000001</v>
      </c>
      <c r="I348" s="5">
        <v>134839.76180000001</v>
      </c>
      <c r="J348" s="5">
        <v>33970343.511</v>
      </c>
      <c r="K348" s="6">
        <f t="shared" si="37"/>
        <v>148473047.95920002</v>
      </c>
      <c r="L348" s="11"/>
      <c r="M348" s="127"/>
      <c r="N348" s="127"/>
      <c r="O348" s="12">
        <v>17</v>
      </c>
      <c r="P348" s="5" t="s">
        <v>732</v>
      </c>
      <c r="Q348" s="5">
        <v>119159699.3282</v>
      </c>
      <c r="R348" s="5">
        <v>-1564740.79</v>
      </c>
      <c r="S348" s="5">
        <v>11730376.8367</v>
      </c>
      <c r="T348" s="5">
        <v>2190432.1264999998</v>
      </c>
      <c r="U348" s="5">
        <v>156901.9767</v>
      </c>
      <c r="V348" s="5">
        <v>38120239.011600003</v>
      </c>
      <c r="W348" s="6">
        <f t="shared" si="38"/>
        <v>169792908.48969996</v>
      </c>
    </row>
    <row r="349" spans="1:23" ht="24.95" customHeight="1" x14ac:dyDescent="0.2">
      <c r="A349" s="129"/>
      <c r="B349" s="127"/>
      <c r="C349" s="1">
        <v>13</v>
      </c>
      <c r="D349" s="5" t="s">
        <v>381</v>
      </c>
      <c r="E349" s="5">
        <v>86446074.069100007</v>
      </c>
      <c r="F349" s="5">
        <v>0</v>
      </c>
      <c r="G349" s="5">
        <v>8509966.2939999998</v>
      </c>
      <c r="H349" s="5">
        <v>1589079.6882</v>
      </c>
      <c r="I349" s="5">
        <v>113826.73820000001</v>
      </c>
      <c r="J349" s="5">
        <v>32549293.028999999</v>
      </c>
      <c r="K349" s="6">
        <f t="shared" si="37"/>
        <v>129208239.8185</v>
      </c>
      <c r="L349" s="11"/>
      <c r="M349" s="127"/>
      <c r="N349" s="127"/>
      <c r="O349" s="12">
        <v>18</v>
      </c>
      <c r="P349" s="5" t="s">
        <v>733</v>
      </c>
      <c r="Q349" s="5">
        <v>133425082.8671</v>
      </c>
      <c r="R349" s="5">
        <v>-1564740.79</v>
      </c>
      <c r="S349" s="5">
        <v>13134696.6325</v>
      </c>
      <c r="T349" s="5">
        <v>2452663.0197999999</v>
      </c>
      <c r="U349" s="5">
        <v>175685.7341</v>
      </c>
      <c r="V349" s="5">
        <v>40378467.203500003</v>
      </c>
      <c r="W349" s="6">
        <f t="shared" si="38"/>
        <v>188001854.66700003</v>
      </c>
    </row>
    <row r="350" spans="1:23" ht="24.95" customHeight="1" x14ac:dyDescent="0.2">
      <c r="A350" s="129"/>
      <c r="B350" s="127"/>
      <c r="C350" s="1">
        <v>14</v>
      </c>
      <c r="D350" s="5" t="s">
        <v>382</v>
      </c>
      <c r="E350" s="5">
        <v>118817370.2747</v>
      </c>
      <c r="F350" s="5">
        <v>0</v>
      </c>
      <c r="G350" s="5">
        <v>11696677.1142</v>
      </c>
      <c r="H350" s="5">
        <v>2184139.3231000002</v>
      </c>
      <c r="I350" s="5">
        <v>156451.2194</v>
      </c>
      <c r="J350" s="5">
        <v>41837842.915600002</v>
      </c>
      <c r="K350" s="6">
        <f t="shared" si="37"/>
        <v>174692480.847</v>
      </c>
      <c r="L350" s="11"/>
      <c r="M350" s="127"/>
      <c r="N350" s="127"/>
      <c r="O350" s="12">
        <v>19</v>
      </c>
      <c r="P350" s="5" t="s">
        <v>734</v>
      </c>
      <c r="Q350" s="5">
        <v>123012549.35870001</v>
      </c>
      <c r="R350" s="5">
        <v>-1564740.79</v>
      </c>
      <c r="S350" s="5">
        <v>12109660.965500001</v>
      </c>
      <c r="T350" s="5">
        <v>2261256.4616999999</v>
      </c>
      <c r="U350" s="5">
        <v>161975.1667</v>
      </c>
      <c r="V350" s="5">
        <v>32021886.895500001</v>
      </c>
      <c r="W350" s="6">
        <f t="shared" si="38"/>
        <v>168002588.05810001</v>
      </c>
    </row>
    <row r="351" spans="1:23" ht="24.95" customHeight="1" x14ac:dyDescent="0.2">
      <c r="A351" s="129"/>
      <c r="B351" s="127"/>
      <c r="C351" s="1">
        <v>15</v>
      </c>
      <c r="D351" s="5" t="s">
        <v>383</v>
      </c>
      <c r="E351" s="5">
        <v>133639123.9199</v>
      </c>
      <c r="F351" s="5">
        <v>0</v>
      </c>
      <c r="G351" s="5">
        <v>13155767.365499999</v>
      </c>
      <c r="H351" s="5">
        <v>2456597.5915999999</v>
      </c>
      <c r="I351" s="5">
        <v>175967.5698</v>
      </c>
      <c r="J351" s="5">
        <v>44994863.532099999</v>
      </c>
      <c r="K351" s="6">
        <f t="shared" si="37"/>
        <v>194422319.97889999</v>
      </c>
      <c r="L351" s="11"/>
      <c r="M351" s="127"/>
      <c r="N351" s="127"/>
      <c r="O351" s="12">
        <v>20</v>
      </c>
      <c r="P351" s="5" t="s">
        <v>735</v>
      </c>
      <c r="Q351" s="5">
        <v>111943214.7788</v>
      </c>
      <c r="R351" s="5">
        <v>-1564740.79</v>
      </c>
      <c r="S351" s="5">
        <v>11019968.169399999</v>
      </c>
      <c r="T351" s="5">
        <v>2057776.3739</v>
      </c>
      <c r="U351" s="5">
        <v>147399.76500000001</v>
      </c>
      <c r="V351" s="5">
        <v>28600126.131499998</v>
      </c>
      <c r="W351" s="6">
        <f t="shared" si="38"/>
        <v>152203744.42859998</v>
      </c>
    </row>
    <row r="352" spans="1:23" ht="24.95" customHeight="1" x14ac:dyDescent="0.2">
      <c r="A352" s="129"/>
      <c r="B352" s="127"/>
      <c r="C352" s="1">
        <v>16</v>
      </c>
      <c r="D352" s="5" t="s">
        <v>384</v>
      </c>
      <c r="E352" s="5">
        <v>97944609.217299998</v>
      </c>
      <c r="F352" s="5">
        <v>0</v>
      </c>
      <c r="G352" s="5">
        <v>9641910.6603999995</v>
      </c>
      <c r="H352" s="5">
        <v>1800449.4796</v>
      </c>
      <c r="I352" s="5">
        <v>128967.2841</v>
      </c>
      <c r="J352" s="5">
        <v>34229065.127099998</v>
      </c>
      <c r="K352" s="6">
        <f t="shared" si="37"/>
        <v>143745001.7685</v>
      </c>
      <c r="L352" s="11"/>
      <c r="M352" s="127"/>
      <c r="N352" s="127"/>
      <c r="O352" s="12">
        <v>21</v>
      </c>
      <c r="P352" s="5" t="s">
        <v>736</v>
      </c>
      <c r="Q352" s="5">
        <v>115396230.9268</v>
      </c>
      <c r="R352" s="5">
        <v>-1564740.79</v>
      </c>
      <c r="S352" s="5">
        <v>11359891.657500001</v>
      </c>
      <c r="T352" s="5">
        <v>2121250.8333000001</v>
      </c>
      <c r="U352" s="5">
        <v>151946.47889999999</v>
      </c>
      <c r="V352" s="5">
        <v>36969571.0502</v>
      </c>
      <c r="W352" s="6">
        <f t="shared" si="38"/>
        <v>164434150.15669999</v>
      </c>
    </row>
    <row r="353" spans="1:23" ht="24.95" customHeight="1" x14ac:dyDescent="0.2">
      <c r="A353" s="129"/>
      <c r="B353" s="127"/>
      <c r="C353" s="1">
        <v>17</v>
      </c>
      <c r="D353" s="5" t="s">
        <v>385</v>
      </c>
      <c r="E353" s="5">
        <v>103643963.0529</v>
      </c>
      <c r="F353" s="5">
        <v>0</v>
      </c>
      <c r="G353" s="5">
        <v>10202969.211200001</v>
      </c>
      <c r="H353" s="5">
        <v>1905216.8448999999</v>
      </c>
      <c r="I353" s="5">
        <v>136471.83379999999</v>
      </c>
      <c r="J353" s="5">
        <v>36752183.929899998</v>
      </c>
      <c r="K353" s="6">
        <f t="shared" si="37"/>
        <v>152640804.87270001</v>
      </c>
      <c r="L353" s="11"/>
      <c r="M353" s="127"/>
      <c r="N353" s="127"/>
      <c r="O353" s="12">
        <v>22</v>
      </c>
      <c r="P353" s="5" t="s">
        <v>737</v>
      </c>
      <c r="Q353" s="5">
        <v>111029104.9905</v>
      </c>
      <c r="R353" s="5">
        <v>-1564740.79</v>
      </c>
      <c r="S353" s="5">
        <v>10929980.9308</v>
      </c>
      <c r="T353" s="5">
        <v>2040972.9121000001</v>
      </c>
      <c r="U353" s="5">
        <v>146196.12289999999</v>
      </c>
      <c r="V353" s="5">
        <v>35667160.867399998</v>
      </c>
      <c r="W353" s="6">
        <f t="shared" si="38"/>
        <v>158248675.03369999</v>
      </c>
    </row>
    <row r="354" spans="1:23" ht="24.95" customHeight="1" x14ac:dyDescent="0.2">
      <c r="A354" s="129"/>
      <c r="B354" s="127"/>
      <c r="C354" s="1">
        <v>18</v>
      </c>
      <c r="D354" s="5" t="s">
        <v>386</v>
      </c>
      <c r="E354" s="5">
        <v>108098841.59010001</v>
      </c>
      <c r="F354" s="5">
        <v>0</v>
      </c>
      <c r="G354" s="5">
        <v>10641518.5219</v>
      </c>
      <c r="H354" s="5">
        <v>1987107.8626999999</v>
      </c>
      <c r="I354" s="5">
        <v>142337.73689999999</v>
      </c>
      <c r="J354" s="5">
        <v>39011314.901500002</v>
      </c>
      <c r="K354" s="6">
        <f t="shared" si="37"/>
        <v>159881120.61309999</v>
      </c>
      <c r="L354" s="11"/>
      <c r="M354" s="128"/>
      <c r="N354" s="128"/>
      <c r="O354" s="12">
        <v>23</v>
      </c>
      <c r="P354" s="5" t="s">
        <v>738</v>
      </c>
      <c r="Q354" s="5">
        <v>104089761.48999999</v>
      </c>
      <c r="R354" s="5">
        <v>-1564740.79</v>
      </c>
      <c r="S354" s="5">
        <v>10246854.7169</v>
      </c>
      <c r="T354" s="5">
        <v>1913411.6558999999</v>
      </c>
      <c r="U354" s="5">
        <v>137058.83300000001</v>
      </c>
      <c r="V354" s="5">
        <v>32109005.136700001</v>
      </c>
      <c r="W354" s="6">
        <f t="shared" si="38"/>
        <v>146931351.04249999</v>
      </c>
    </row>
    <row r="355" spans="1:23" ht="24.95" customHeight="1" x14ac:dyDescent="0.2">
      <c r="A355" s="129"/>
      <c r="B355" s="127"/>
      <c r="C355" s="1">
        <v>19</v>
      </c>
      <c r="D355" s="5" t="s">
        <v>387</v>
      </c>
      <c r="E355" s="5">
        <v>111681949.7191</v>
      </c>
      <c r="F355" s="5">
        <v>0</v>
      </c>
      <c r="G355" s="5">
        <v>10994248.5878</v>
      </c>
      <c r="H355" s="5">
        <v>2052973.7150999999</v>
      </c>
      <c r="I355" s="5">
        <v>147055.74770000001</v>
      </c>
      <c r="J355" s="5">
        <v>37611254.047600001</v>
      </c>
      <c r="K355" s="6">
        <f t="shared" si="37"/>
        <v>162487481.81730002</v>
      </c>
      <c r="L355" s="11"/>
      <c r="M355" s="1"/>
      <c r="N355" s="118" t="s">
        <v>844</v>
      </c>
      <c r="O355" s="119"/>
      <c r="P355" s="120"/>
      <c r="Q355" s="14">
        <f>SUM(Q332:Q354)</f>
        <v>2750275744.4388995</v>
      </c>
      <c r="R355" s="14">
        <f t="shared" ref="R355:V355" si="41">SUM(R332:R354)</f>
        <v>-35989038.169999987</v>
      </c>
      <c r="S355" s="14">
        <f t="shared" si="41"/>
        <v>270743976.94</v>
      </c>
      <c r="T355" s="14">
        <f t="shared" si="41"/>
        <v>50556458.1087</v>
      </c>
      <c r="U355" s="14">
        <f t="shared" si="41"/>
        <v>3621389.6417999994</v>
      </c>
      <c r="V355" s="14">
        <f t="shared" si="41"/>
        <v>817631696.48280001</v>
      </c>
      <c r="W355" s="8">
        <f t="shared" si="38"/>
        <v>3856840227.4421992</v>
      </c>
    </row>
    <row r="356" spans="1:23" ht="24.95" customHeight="1" x14ac:dyDescent="0.2">
      <c r="A356" s="129"/>
      <c r="B356" s="127"/>
      <c r="C356" s="1">
        <v>20</v>
      </c>
      <c r="D356" s="5" t="s">
        <v>388</v>
      </c>
      <c r="E356" s="5">
        <v>112647628.3951</v>
      </c>
      <c r="F356" s="5">
        <v>0</v>
      </c>
      <c r="G356" s="5">
        <v>11089312.3958</v>
      </c>
      <c r="H356" s="5">
        <v>2070725.1328</v>
      </c>
      <c r="I356" s="5">
        <v>148327.29240000001</v>
      </c>
      <c r="J356" s="5">
        <v>38122979.675099999</v>
      </c>
      <c r="K356" s="6">
        <f t="shared" si="37"/>
        <v>164078972.89120001</v>
      </c>
      <c r="L356" s="11"/>
      <c r="M356" s="126">
        <v>34</v>
      </c>
      <c r="N356" s="126" t="s">
        <v>57</v>
      </c>
      <c r="O356" s="12">
        <v>1</v>
      </c>
      <c r="P356" s="5" t="s">
        <v>739</v>
      </c>
      <c r="Q356" s="5">
        <v>103316633.0301</v>
      </c>
      <c r="R356" s="5">
        <v>0</v>
      </c>
      <c r="S356" s="5">
        <v>10170746.0305</v>
      </c>
      <c r="T356" s="5">
        <v>1899199.7585</v>
      </c>
      <c r="U356" s="5">
        <v>136040.82620000001</v>
      </c>
      <c r="V356" s="5">
        <v>29437029.3222</v>
      </c>
      <c r="W356" s="6">
        <f t="shared" si="38"/>
        <v>144959648.96749997</v>
      </c>
    </row>
    <row r="357" spans="1:23" ht="24.95" customHeight="1" x14ac:dyDescent="0.2">
      <c r="A357" s="129"/>
      <c r="B357" s="127"/>
      <c r="C357" s="1">
        <v>21</v>
      </c>
      <c r="D357" s="5" t="s">
        <v>389</v>
      </c>
      <c r="E357" s="5">
        <v>105528240.72</v>
      </c>
      <c r="F357" s="5">
        <v>0</v>
      </c>
      <c r="G357" s="5">
        <v>10388462.185900001</v>
      </c>
      <c r="H357" s="5">
        <v>1939854.2463</v>
      </c>
      <c r="I357" s="5">
        <v>138952.93179999999</v>
      </c>
      <c r="J357" s="5">
        <v>36746090.166900001</v>
      </c>
      <c r="K357" s="6">
        <f t="shared" si="37"/>
        <v>154741600.2509</v>
      </c>
      <c r="L357" s="11"/>
      <c r="M357" s="127"/>
      <c r="N357" s="127"/>
      <c r="O357" s="12">
        <v>2</v>
      </c>
      <c r="P357" s="5" t="s">
        <v>740</v>
      </c>
      <c r="Q357" s="5">
        <v>176798551.75420001</v>
      </c>
      <c r="R357" s="5">
        <v>0</v>
      </c>
      <c r="S357" s="5">
        <v>17404488.664799999</v>
      </c>
      <c r="T357" s="5">
        <v>3249968.1507999999</v>
      </c>
      <c r="U357" s="5">
        <v>232797.18229999999</v>
      </c>
      <c r="V357" s="5">
        <v>38616342.8649</v>
      </c>
      <c r="W357" s="6">
        <f t="shared" si="38"/>
        <v>236302148.61699998</v>
      </c>
    </row>
    <row r="358" spans="1:23" ht="24.95" customHeight="1" x14ac:dyDescent="0.2">
      <c r="A358" s="129"/>
      <c r="B358" s="127"/>
      <c r="C358" s="1">
        <v>22</v>
      </c>
      <c r="D358" s="5" t="s">
        <v>390</v>
      </c>
      <c r="E358" s="5">
        <v>96796741.093999997</v>
      </c>
      <c r="F358" s="5">
        <v>0</v>
      </c>
      <c r="G358" s="5">
        <v>9528911.6706000008</v>
      </c>
      <c r="H358" s="5">
        <v>1779348.9966</v>
      </c>
      <c r="I358" s="5">
        <v>127455.8437</v>
      </c>
      <c r="J358" s="5">
        <v>34264273.535499997</v>
      </c>
      <c r="K358" s="6">
        <f t="shared" si="37"/>
        <v>142496731.14039999</v>
      </c>
      <c r="L358" s="11"/>
      <c r="M358" s="127"/>
      <c r="N358" s="127"/>
      <c r="O358" s="12">
        <v>3</v>
      </c>
      <c r="P358" s="5" t="s">
        <v>741</v>
      </c>
      <c r="Q358" s="5">
        <v>121428083.6029</v>
      </c>
      <c r="R358" s="5">
        <v>0</v>
      </c>
      <c r="S358" s="5">
        <v>11953682.2202</v>
      </c>
      <c r="T358" s="5">
        <v>2232130.2998000002</v>
      </c>
      <c r="U358" s="5">
        <v>159888.84210000001</v>
      </c>
      <c r="V358" s="5">
        <v>32987210.498799998</v>
      </c>
      <c r="W358" s="6">
        <f t="shared" si="38"/>
        <v>168760995.46380001</v>
      </c>
    </row>
    <row r="359" spans="1:23" ht="24.95" customHeight="1" x14ac:dyDescent="0.2">
      <c r="A359" s="129"/>
      <c r="B359" s="127"/>
      <c r="C359" s="1">
        <v>23</v>
      </c>
      <c r="D359" s="5" t="s">
        <v>391</v>
      </c>
      <c r="E359" s="5">
        <v>118790751.245</v>
      </c>
      <c r="F359" s="5">
        <v>0</v>
      </c>
      <c r="G359" s="5">
        <v>11694056.6708</v>
      </c>
      <c r="H359" s="5">
        <v>2183650.0035000001</v>
      </c>
      <c r="I359" s="5">
        <v>156416.1692</v>
      </c>
      <c r="J359" s="5">
        <v>39049005.954000004</v>
      </c>
      <c r="K359" s="6">
        <f t="shared" si="37"/>
        <v>171873880.04250002</v>
      </c>
      <c r="L359" s="11"/>
      <c r="M359" s="127"/>
      <c r="N359" s="127"/>
      <c r="O359" s="12">
        <v>4</v>
      </c>
      <c r="P359" s="5" t="s">
        <v>742</v>
      </c>
      <c r="Q359" s="5">
        <v>144985858.0007</v>
      </c>
      <c r="R359" s="5">
        <v>0</v>
      </c>
      <c r="S359" s="5">
        <v>14272768.057700001</v>
      </c>
      <c r="T359" s="5">
        <v>2665176.9268</v>
      </c>
      <c r="U359" s="5">
        <v>190908.23360000001</v>
      </c>
      <c r="V359" s="5">
        <v>29501728.534200002</v>
      </c>
      <c r="W359" s="6">
        <f t="shared" si="38"/>
        <v>191616439.75300002</v>
      </c>
    </row>
    <row r="360" spans="1:23" ht="24.95" customHeight="1" x14ac:dyDescent="0.2">
      <c r="A360" s="129"/>
      <c r="B360" s="127"/>
      <c r="C360" s="1">
        <v>24</v>
      </c>
      <c r="D360" s="5" t="s">
        <v>392</v>
      </c>
      <c r="E360" s="5">
        <v>87846765.102300003</v>
      </c>
      <c r="F360" s="5">
        <v>0</v>
      </c>
      <c r="G360" s="5">
        <v>8647853.7991000004</v>
      </c>
      <c r="H360" s="5">
        <v>1614827.6436999999</v>
      </c>
      <c r="I360" s="5">
        <v>115671.07980000001</v>
      </c>
      <c r="J360" s="5">
        <v>30457176.302200001</v>
      </c>
      <c r="K360" s="6">
        <f t="shared" si="37"/>
        <v>128682293.9271</v>
      </c>
      <c r="L360" s="11"/>
      <c r="M360" s="127"/>
      <c r="N360" s="127"/>
      <c r="O360" s="12">
        <v>5</v>
      </c>
      <c r="P360" s="5" t="s">
        <v>743</v>
      </c>
      <c r="Q360" s="5">
        <v>156634814.45339999</v>
      </c>
      <c r="R360" s="5">
        <v>0</v>
      </c>
      <c r="S360" s="5">
        <v>15419520.2711</v>
      </c>
      <c r="T360" s="5">
        <v>2879311.8113000002</v>
      </c>
      <c r="U360" s="5">
        <v>206246.84479999999</v>
      </c>
      <c r="V360" s="5">
        <v>41310688.884400003</v>
      </c>
      <c r="W360" s="6">
        <f t="shared" si="38"/>
        <v>216450582.26500002</v>
      </c>
    </row>
    <row r="361" spans="1:23" ht="24.95" customHeight="1" x14ac:dyDescent="0.2">
      <c r="A361" s="129"/>
      <c r="B361" s="127"/>
      <c r="C361" s="1">
        <v>25</v>
      </c>
      <c r="D361" s="5" t="s">
        <v>393</v>
      </c>
      <c r="E361" s="5">
        <v>110258180.2912</v>
      </c>
      <c r="F361" s="5">
        <v>0</v>
      </c>
      <c r="G361" s="5">
        <v>10854089.188200001</v>
      </c>
      <c r="H361" s="5">
        <v>2026801.5249999999</v>
      </c>
      <c r="I361" s="5">
        <v>145181.01790000001</v>
      </c>
      <c r="J361" s="5">
        <v>34446710.266900003</v>
      </c>
      <c r="K361" s="6">
        <f t="shared" si="37"/>
        <v>157730962.28920001</v>
      </c>
      <c r="L361" s="11"/>
      <c r="M361" s="127"/>
      <c r="N361" s="127"/>
      <c r="O361" s="12">
        <v>6</v>
      </c>
      <c r="P361" s="5" t="s">
        <v>744</v>
      </c>
      <c r="Q361" s="5">
        <v>108508841.5055</v>
      </c>
      <c r="R361" s="5">
        <v>0</v>
      </c>
      <c r="S361" s="5">
        <v>10681879.9321</v>
      </c>
      <c r="T361" s="5">
        <v>1994644.6137999999</v>
      </c>
      <c r="U361" s="5">
        <v>142877.59890000001</v>
      </c>
      <c r="V361" s="5">
        <v>29221340.205200002</v>
      </c>
      <c r="W361" s="6">
        <f t="shared" si="38"/>
        <v>150549583.85550001</v>
      </c>
    </row>
    <row r="362" spans="1:23" ht="24.95" customHeight="1" x14ac:dyDescent="0.2">
      <c r="A362" s="129"/>
      <c r="B362" s="127"/>
      <c r="C362" s="1">
        <v>26</v>
      </c>
      <c r="D362" s="5" t="s">
        <v>394</v>
      </c>
      <c r="E362" s="5">
        <v>100279256.1608</v>
      </c>
      <c r="F362" s="5">
        <v>0</v>
      </c>
      <c r="G362" s="5">
        <v>9871739.1055999994</v>
      </c>
      <c r="H362" s="5">
        <v>1843365.7146999999</v>
      </c>
      <c r="I362" s="5">
        <v>132041.39989999999</v>
      </c>
      <c r="J362" s="5">
        <v>34515020.597599998</v>
      </c>
      <c r="K362" s="6">
        <f t="shared" si="37"/>
        <v>146641422.9786</v>
      </c>
      <c r="L362" s="11"/>
      <c r="M362" s="127"/>
      <c r="N362" s="127"/>
      <c r="O362" s="12">
        <v>7</v>
      </c>
      <c r="P362" s="5" t="s">
        <v>745</v>
      </c>
      <c r="Q362" s="5">
        <v>104366853.4008</v>
      </c>
      <c r="R362" s="5">
        <v>0</v>
      </c>
      <c r="S362" s="5">
        <v>10274132.332900001</v>
      </c>
      <c r="T362" s="5">
        <v>1918505.2490000001</v>
      </c>
      <c r="U362" s="5">
        <v>137423.69020000001</v>
      </c>
      <c r="V362" s="5">
        <v>33418588.732900001</v>
      </c>
      <c r="W362" s="6">
        <f t="shared" si="38"/>
        <v>150115503.40580001</v>
      </c>
    </row>
    <row r="363" spans="1:23" ht="24.95" customHeight="1" x14ac:dyDescent="0.2">
      <c r="A363" s="129"/>
      <c r="B363" s="128"/>
      <c r="C363" s="1">
        <v>27</v>
      </c>
      <c r="D363" s="5" t="s">
        <v>395</v>
      </c>
      <c r="E363" s="5">
        <v>92921230.463400006</v>
      </c>
      <c r="F363" s="5">
        <v>0</v>
      </c>
      <c r="G363" s="5">
        <v>9147396.7760000005</v>
      </c>
      <c r="H363" s="5">
        <v>1708108.1069</v>
      </c>
      <c r="I363" s="5">
        <v>122352.8158</v>
      </c>
      <c r="J363" s="5">
        <v>31806831.956099998</v>
      </c>
      <c r="K363" s="6">
        <f t="shared" si="37"/>
        <v>135705920.1182</v>
      </c>
      <c r="L363" s="11"/>
      <c r="M363" s="127"/>
      <c r="N363" s="127"/>
      <c r="O363" s="12">
        <v>8</v>
      </c>
      <c r="P363" s="5" t="s">
        <v>746</v>
      </c>
      <c r="Q363" s="5">
        <v>161991629.57390001</v>
      </c>
      <c r="R363" s="5">
        <v>0</v>
      </c>
      <c r="S363" s="5">
        <v>15946858.459799999</v>
      </c>
      <c r="T363" s="5">
        <v>2977782.5191000002</v>
      </c>
      <c r="U363" s="5">
        <v>213300.36110000001</v>
      </c>
      <c r="V363" s="5">
        <v>37631485.442100003</v>
      </c>
      <c r="W363" s="6">
        <f t="shared" si="38"/>
        <v>218761056.35600001</v>
      </c>
    </row>
    <row r="364" spans="1:23" ht="24.95" customHeight="1" x14ac:dyDescent="0.2">
      <c r="A364" s="1"/>
      <c r="B364" s="118" t="s">
        <v>828</v>
      </c>
      <c r="C364" s="119"/>
      <c r="D364" s="120"/>
      <c r="E364" s="14">
        <f>SUM(E337:E363)</f>
        <v>2905550804.8179994</v>
      </c>
      <c r="F364" s="14">
        <f t="shared" ref="F364:K364" si="42">SUM(F337:F363)</f>
        <v>0</v>
      </c>
      <c r="G364" s="14">
        <f t="shared" si="42"/>
        <v>286029639.64219999</v>
      </c>
      <c r="H364" s="14">
        <f t="shared" si="42"/>
        <v>53410774.481099993</v>
      </c>
      <c r="I364" s="14">
        <f t="shared" si="42"/>
        <v>3825846.0481000002</v>
      </c>
      <c r="J364" s="14">
        <f t="shared" si="42"/>
        <v>991429583.44519997</v>
      </c>
      <c r="K364" s="14">
        <f t="shared" si="42"/>
        <v>4240246648.4345999</v>
      </c>
      <c r="L364" s="11"/>
      <c r="M364" s="127"/>
      <c r="N364" s="127"/>
      <c r="O364" s="12">
        <v>9</v>
      </c>
      <c r="P364" s="5" t="s">
        <v>747</v>
      </c>
      <c r="Q364" s="5">
        <v>115312004.189</v>
      </c>
      <c r="R364" s="5">
        <v>0</v>
      </c>
      <c r="S364" s="5">
        <v>11351600.168199999</v>
      </c>
      <c r="T364" s="5">
        <v>2119702.5501999999</v>
      </c>
      <c r="U364" s="5">
        <v>151835.57440000001</v>
      </c>
      <c r="V364" s="5">
        <v>29783847.190900002</v>
      </c>
      <c r="W364" s="6">
        <f t="shared" si="38"/>
        <v>158718989.67269999</v>
      </c>
    </row>
    <row r="365" spans="1:23" ht="24.95" customHeight="1" x14ac:dyDescent="0.2">
      <c r="A365" s="129">
        <v>18</v>
      </c>
      <c r="B365" s="126" t="s">
        <v>41</v>
      </c>
      <c r="C365" s="1">
        <v>1</v>
      </c>
      <c r="D365" s="5" t="s">
        <v>396</v>
      </c>
      <c r="E365" s="5">
        <v>173975332.76440001</v>
      </c>
      <c r="F365" s="5">
        <v>0</v>
      </c>
      <c r="G365" s="5">
        <v>17126563.9736</v>
      </c>
      <c r="H365" s="5">
        <v>3198070.8264000001</v>
      </c>
      <c r="I365" s="5">
        <v>229079.74559999999</v>
      </c>
      <c r="J365" s="5">
        <v>44782968.497000001</v>
      </c>
      <c r="K365" s="6">
        <f t="shared" si="37"/>
        <v>239312015.80700001</v>
      </c>
      <c r="L365" s="11"/>
      <c r="M365" s="127"/>
      <c r="N365" s="127"/>
      <c r="O365" s="12">
        <v>10</v>
      </c>
      <c r="P365" s="5" t="s">
        <v>748</v>
      </c>
      <c r="Q365" s="5">
        <v>106467310.00929999</v>
      </c>
      <c r="R365" s="5">
        <v>0</v>
      </c>
      <c r="S365" s="5">
        <v>10480906.4998</v>
      </c>
      <c r="T365" s="5">
        <v>1957116.5216000001</v>
      </c>
      <c r="U365" s="5">
        <v>140189.43900000001</v>
      </c>
      <c r="V365" s="5">
        <v>30164444.066799998</v>
      </c>
      <c r="W365" s="6">
        <f t="shared" si="38"/>
        <v>149209966.53649998</v>
      </c>
    </row>
    <row r="366" spans="1:23" ht="24.95" customHeight="1" x14ac:dyDescent="0.2">
      <c r="A366" s="129"/>
      <c r="B366" s="127"/>
      <c r="C366" s="1">
        <v>2</v>
      </c>
      <c r="D366" s="5" t="s">
        <v>397</v>
      </c>
      <c r="E366" s="5">
        <v>176902700.77590001</v>
      </c>
      <c r="F366" s="5">
        <v>0</v>
      </c>
      <c r="G366" s="5">
        <v>17414741.353300001</v>
      </c>
      <c r="H366" s="5">
        <v>3251882.6518000001</v>
      </c>
      <c r="I366" s="5">
        <v>232934.3192</v>
      </c>
      <c r="J366" s="5">
        <v>53501337.770400003</v>
      </c>
      <c r="K366" s="6">
        <f t="shared" si="37"/>
        <v>251303596.87060004</v>
      </c>
      <c r="L366" s="11"/>
      <c r="M366" s="127"/>
      <c r="N366" s="127"/>
      <c r="O366" s="12">
        <v>11</v>
      </c>
      <c r="P366" s="5" t="s">
        <v>749</v>
      </c>
      <c r="Q366" s="5">
        <v>158883085.69159999</v>
      </c>
      <c r="R366" s="5">
        <v>0</v>
      </c>
      <c r="S366" s="5">
        <v>15640845.677300001</v>
      </c>
      <c r="T366" s="5">
        <v>2920640.2601999999</v>
      </c>
      <c r="U366" s="5">
        <v>209207.22659999999</v>
      </c>
      <c r="V366" s="5">
        <v>39782583.776100002</v>
      </c>
      <c r="W366" s="6">
        <f t="shared" si="38"/>
        <v>217436362.6318</v>
      </c>
    </row>
    <row r="367" spans="1:23" ht="24.95" customHeight="1" x14ac:dyDescent="0.2">
      <c r="A367" s="129"/>
      <c r="B367" s="127"/>
      <c r="C367" s="1">
        <v>3</v>
      </c>
      <c r="D367" s="5" t="s">
        <v>398</v>
      </c>
      <c r="E367" s="5">
        <v>146401111.97639999</v>
      </c>
      <c r="F367" s="5">
        <v>0</v>
      </c>
      <c r="G367" s="5">
        <v>14412089.175100001</v>
      </c>
      <c r="H367" s="5">
        <v>2691192.5830000001</v>
      </c>
      <c r="I367" s="5">
        <v>192771.75080000001</v>
      </c>
      <c r="J367" s="5">
        <v>47345659.143299997</v>
      </c>
      <c r="K367" s="6">
        <f t="shared" si="37"/>
        <v>211042824.6286</v>
      </c>
      <c r="L367" s="11"/>
      <c r="M367" s="127"/>
      <c r="N367" s="127"/>
      <c r="O367" s="12">
        <v>12</v>
      </c>
      <c r="P367" s="5" t="s">
        <v>750</v>
      </c>
      <c r="Q367" s="5">
        <v>125761098.97400001</v>
      </c>
      <c r="R367" s="5">
        <v>0</v>
      </c>
      <c r="S367" s="5">
        <v>12380235.017999999</v>
      </c>
      <c r="T367" s="5">
        <v>2311781.1894999999</v>
      </c>
      <c r="U367" s="5">
        <v>165594.28339999999</v>
      </c>
      <c r="V367" s="5">
        <v>33080347.271299999</v>
      </c>
      <c r="W367" s="6">
        <f t="shared" si="38"/>
        <v>173699056.7362</v>
      </c>
    </row>
    <row r="368" spans="1:23" ht="24.95" customHeight="1" x14ac:dyDescent="0.2">
      <c r="A368" s="129"/>
      <c r="B368" s="127"/>
      <c r="C368" s="1">
        <v>4</v>
      </c>
      <c r="D368" s="5" t="s">
        <v>399</v>
      </c>
      <c r="E368" s="5">
        <v>112726761.7975</v>
      </c>
      <c r="F368" s="5">
        <v>0</v>
      </c>
      <c r="G368" s="5">
        <v>11097102.4845</v>
      </c>
      <c r="H368" s="5">
        <v>2072179.7885</v>
      </c>
      <c r="I368" s="5">
        <v>148431.4903</v>
      </c>
      <c r="J368" s="5">
        <v>34138067.340400003</v>
      </c>
      <c r="K368" s="6">
        <f t="shared" si="37"/>
        <v>160182542.9012</v>
      </c>
      <c r="L368" s="11"/>
      <c r="M368" s="127"/>
      <c r="N368" s="127"/>
      <c r="O368" s="12">
        <v>13</v>
      </c>
      <c r="P368" s="5" t="s">
        <v>751</v>
      </c>
      <c r="Q368" s="5">
        <v>108089986.7201</v>
      </c>
      <c r="R368" s="5">
        <v>0</v>
      </c>
      <c r="S368" s="5">
        <v>10640646.8265</v>
      </c>
      <c r="T368" s="5">
        <v>1986945.0896000001</v>
      </c>
      <c r="U368" s="5">
        <v>142326.0773</v>
      </c>
      <c r="V368" s="5">
        <v>31344076.210200001</v>
      </c>
      <c r="W368" s="6">
        <f t="shared" si="38"/>
        <v>152203980.9237</v>
      </c>
    </row>
    <row r="369" spans="1:23" ht="24.95" customHeight="1" x14ac:dyDescent="0.2">
      <c r="A369" s="129"/>
      <c r="B369" s="127"/>
      <c r="C369" s="1">
        <v>5</v>
      </c>
      <c r="D369" s="5" t="s">
        <v>400</v>
      </c>
      <c r="E369" s="5">
        <v>185317707.5072</v>
      </c>
      <c r="F369" s="5">
        <v>0</v>
      </c>
      <c r="G369" s="5">
        <v>18243135.521699999</v>
      </c>
      <c r="H369" s="5">
        <v>3406570.0268000001</v>
      </c>
      <c r="I369" s="5">
        <v>244014.66930000001</v>
      </c>
      <c r="J369" s="5">
        <v>58164119.697499998</v>
      </c>
      <c r="K369" s="6">
        <f t="shared" si="37"/>
        <v>265375547.42249998</v>
      </c>
      <c r="L369" s="11"/>
      <c r="M369" s="127"/>
      <c r="N369" s="127"/>
      <c r="O369" s="12">
        <v>14</v>
      </c>
      <c r="P369" s="5" t="s">
        <v>752</v>
      </c>
      <c r="Q369" s="5">
        <v>154823554.74939999</v>
      </c>
      <c r="R369" s="5">
        <v>0</v>
      </c>
      <c r="S369" s="5">
        <v>15241215.366</v>
      </c>
      <c r="T369" s="5">
        <v>2846016.6497</v>
      </c>
      <c r="U369" s="5">
        <v>203861.8922</v>
      </c>
      <c r="V369" s="5">
        <v>41069721.935699999</v>
      </c>
      <c r="W369" s="6">
        <f t="shared" si="38"/>
        <v>214184370.59299996</v>
      </c>
    </row>
    <row r="370" spans="1:23" ht="24.95" customHeight="1" x14ac:dyDescent="0.2">
      <c r="A370" s="129"/>
      <c r="B370" s="127"/>
      <c r="C370" s="1">
        <v>6</v>
      </c>
      <c r="D370" s="5" t="s">
        <v>401</v>
      </c>
      <c r="E370" s="5">
        <v>124146147.44769999</v>
      </c>
      <c r="F370" s="5">
        <v>0</v>
      </c>
      <c r="G370" s="5">
        <v>12221255.1777</v>
      </c>
      <c r="H370" s="5">
        <v>2282094.6283</v>
      </c>
      <c r="I370" s="5">
        <v>163467.81709999999</v>
      </c>
      <c r="J370" s="5">
        <v>40386657.045100003</v>
      </c>
      <c r="K370" s="6">
        <f t="shared" si="37"/>
        <v>179199622.11590001</v>
      </c>
      <c r="L370" s="11"/>
      <c r="M370" s="127"/>
      <c r="N370" s="127"/>
      <c r="O370" s="12">
        <v>15</v>
      </c>
      <c r="P370" s="5" t="s">
        <v>753</v>
      </c>
      <c r="Q370" s="5">
        <v>102634592.7911</v>
      </c>
      <c r="R370" s="5">
        <v>0</v>
      </c>
      <c r="S370" s="5">
        <v>10103604.295</v>
      </c>
      <c r="T370" s="5">
        <v>1886662.2742999999</v>
      </c>
      <c r="U370" s="5">
        <v>135142.75870000001</v>
      </c>
      <c r="V370" s="5">
        <v>29624280.878600001</v>
      </c>
      <c r="W370" s="6">
        <f t="shared" si="38"/>
        <v>144384282.99769998</v>
      </c>
    </row>
    <row r="371" spans="1:23" ht="24.95" customHeight="1" x14ac:dyDescent="0.2">
      <c r="A371" s="129"/>
      <c r="B371" s="127"/>
      <c r="C371" s="1">
        <v>7</v>
      </c>
      <c r="D371" s="5" t="s">
        <v>402</v>
      </c>
      <c r="E371" s="5">
        <v>108255196.3944</v>
      </c>
      <c r="F371" s="5">
        <v>0</v>
      </c>
      <c r="G371" s="5">
        <v>10656910.477299999</v>
      </c>
      <c r="H371" s="5">
        <v>1989982.0273</v>
      </c>
      <c r="I371" s="5">
        <v>142543.61499999999</v>
      </c>
      <c r="J371" s="5">
        <v>37486552.485299997</v>
      </c>
      <c r="K371" s="6">
        <f t="shared" si="37"/>
        <v>158531184.9993</v>
      </c>
      <c r="L371" s="11"/>
      <c r="M371" s="128"/>
      <c r="N371" s="128"/>
      <c r="O371" s="12">
        <v>16</v>
      </c>
      <c r="P371" s="5" t="s">
        <v>754</v>
      </c>
      <c r="Q371" s="5">
        <v>111337973.2271</v>
      </c>
      <c r="R371" s="5">
        <v>0</v>
      </c>
      <c r="S371" s="5">
        <v>10960386.6874</v>
      </c>
      <c r="T371" s="5">
        <v>2046650.6279</v>
      </c>
      <c r="U371" s="5">
        <v>146602.8211</v>
      </c>
      <c r="V371" s="5">
        <v>32479547.379900001</v>
      </c>
      <c r="W371" s="6">
        <f t="shared" si="38"/>
        <v>156971160.74340001</v>
      </c>
    </row>
    <row r="372" spans="1:23" ht="24.95" customHeight="1" x14ac:dyDescent="0.2">
      <c r="A372" s="129"/>
      <c r="B372" s="127"/>
      <c r="C372" s="1">
        <v>8</v>
      </c>
      <c r="D372" s="5" t="s">
        <v>403</v>
      </c>
      <c r="E372" s="5">
        <v>144242951.315</v>
      </c>
      <c r="F372" s="5">
        <v>0</v>
      </c>
      <c r="G372" s="5">
        <v>14199634.4779</v>
      </c>
      <c r="H372" s="5">
        <v>2651520.5758000002</v>
      </c>
      <c r="I372" s="5">
        <v>189930.02100000001</v>
      </c>
      <c r="J372" s="5">
        <v>46766977.354599997</v>
      </c>
      <c r="K372" s="6">
        <f t="shared" si="37"/>
        <v>208051013.74430001</v>
      </c>
      <c r="L372" s="11"/>
      <c r="M372" s="1"/>
      <c r="N372" s="118" t="s">
        <v>845</v>
      </c>
      <c r="O372" s="119"/>
      <c r="P372" s="120"/>
      <c r="Q372" s="14">
        <f>SUM(Q356:Q371)</f>
        <v>2061340871.6730998</v>
      </c>
      <c r="R372" s="14">
        <f t="shared" ref="R372:V372" si="43">SUM(R356:R371)</f>
        <v>0</v>
      </c>
      <c r="S372" s="14">
        <f t="shared" si="43"/>
        <v>202923516.50730002</v>
      </c>
      <c r="T372" s="14">
        <f t="shared" si="43"/>
        <v>37892234.4921</v>
      </c>
      <c r="U372" s="14">
        <f t="shared" si="43"/>
        <v>2714243.6519000004</v>
      </c>
      <c r="V372" s="14">
        <f t="shared" si="43"/>
        <v>539453263.19420004</v>
      </c>
      <c r="W372" s="8">
        <f t="shared" si="38"/>
        <v>2844324129.5185995</v>
      </c>
    </row>
    <row r="373" spans="1:23" ht="24.95" customHeight="1" x14ac:dyDescent="0.2">
      <c r="A373" s="129"/>
      <c r="B373" s="127"/>
      <c r="C373" s="1">
        <v>9</v>
      </c>
      <c r="D373" s="5" t="s">
        <v>404</v>
      </c>
      <c r="E373" s="5">
        <v>159114979.7807</v>
      </c>
      <c r="F373" s="5">
        <v>0</v>
      </c>
      <c r="G373" s="5">
        <v>15663673.907500001</v>
      </c>
      <c r="H373" s="5">
        <v>2924903.0123999999</v>
      </c>
      <c r="I373" s="5">
        <v>209512.57010000001</v>
      </c>
      <c r="J373" s="5">
        <v>44174419.7465</v>
      </c>
      <c r="K373" s="6">
        <f t="shared" si="37"/>
        <v>222087489.01719999</v>
      </c>
      <c r="L373" s="11"/>
      <c r="M373" s="126">
        <v>35</v>
      </c>
      <c r="N373" s="126" t="s">
        <v>58</v>
      </c>
      <c r="O373" s="12">
        <v>1</v>
      </c>
      <c r="P373" s="5" t="s">
        <v>755</v>
      </c>
      <c r="Q373" s="5">
        <v>115061174.50839999</v>
      </c>
      <c r="R373" s="5">
        <v>0</v>
      </c>
      <c r="S373" s="5">
        <v>11326907.871300001</v>
      </c>
      <c r="T373" s="5">
        <v>2115091.7179</v>
      </c>
      <c r="U373" s="5">
        <v>151505.2977</v>
      </c>
      <c r="V373" s="5">
        <v>34072402.539700001</v>
      </c>
      <c r="W373" s="6">
        <f t="shared" si="38"/>
        <v>162727081.935</v>
      </c>
    </row>
    <row r="374" spans="1:23" ht="24.95" customHeight="1" x14ac:dyDescent="0.2">
      <c r="A374" s="129"/>
      <c r="B374" s="127"/>
      <c r="C374" s="1">
        <v>10</v>
      </c>
      <c r="D374" s="5" t="s">
        <v>405</v>
      </c>
      <c r="E374" s="5">
        <v>150316063.4578</v>
      </c>
      <c r="F374" s="5">
        <v>0</v>
      </c>
      <c r="G374" s="5">
        <v>14797486.725</v>
      </c>
      <c r="H374" s="5">
        <v>2763158.4871999999</v>
      </c>
      <c r="I374" s="5">
        <v>197926.712</v>
      </c>
      <c r="J374" s="5">
        <v>52707192.559500001</v>
      </c>
      <c r="K374" s="6">
        <f t="shared" si="37"/>
        <v>220781827.94150001</v>
      </c>
      <c r="L374" s="11"/>
      <c r="M374" s="127"/>
      <c r="N374" s="127"/>
      <c r="O374" s="12">
        <v>2</v>
      </c>
      <c r="P374" s="5" t="s">
        <v>756</v>
      </c>
      <c r="Q374" s="5">
        <v>127326581.0319</v>
      </c>
      <c r="R374" s="5">
        <v>0</v>
      </c>
      <c r="S374" s="5">
        <v>12534344.960999999</v>
      </c>
      <c r="T374" s="5">
        <v>2340558.3868999998</v>
      </c>
      <c r="U374" s="5">
        <v>167655.6115</v>
      </c>
      <c r="V374" s="5">
        <v>31765950.865400001</v>
      </c>
      <c r="W374" s="6">
        <f t="shared" si="38"/>
        <v>174135090.8567</v>
      </c>
    </row>
    <row r="375" spans="1:23" ht="24.95" customHeight="1" x14ac:dyDescent="0.2">
      <c r="A375" s="129"/>
      <c r="B375" s="127"/>
      <c r="C375" s="1">
        <v>11</v>
      </c>
      <c r="D375" s="5" t="s">
        <v>406</v>
      </c>
      <c r="E375" s="5">
        <v>160485911.3714</v>
      </c>
      <c r="F375" s="5">
        <v>0</v>
      </c>
      <c r="G375" s="5">
        <v>15798631.8192</v>
      </c>
      <c r="H375" s="5">
        <v>2950103.9202000001</v>
      </c>
      <c r="I375" s="5">
        <v>211317.72630000001</v>
      </c>
      <c r="J375" s="5">
        <v>56069746.021399997</v>
      </c>
      <c r="K375" s="6">
        <f t="shared" si="37"/>
        <v>235515710.8585</v>
      </c>
      <c r="L375" s="11"/>
      <c r="M375" s="127"/>
      <c r="N375" s="127"/>
      <c r="O375" s="12">
        <v>3</v>
      </c>
      <c r="P375" s="5" t="s">
        <v>757</v>
      </c>
      <c r="Q375" s="5">
        <v>106609260.7087</v>
      </c>
      <c r="R375" s="5">
        <v>0</v>
      </c>
      <c r="S375" s="5">
        <v>10494880.4793</v>
      </c>
      <c r="T375" s="5">
        <v>1959725.9053</v>
      </c>
      <c r="U375" s="5">
        <v>140376.35070000001</v>
      </c>
      <c r="V375" s="5">
        <v>30177810.9069</v>
      </c>
      <c r="W375" s="6">
        <f t="shared" si="38"/>
        <v>149382054.35089999</v>
      </c>
    </row>
    <row r="376" spans="1:23" ht="24.95" customHeight="1" x14ac:dyDescent="0.2">
      <c r="A376" s="129"/>
      <c r="B376" s="127"/>
      <c r="C376" s="1">
        <v>12</v>
      </c>
      <c r="D376" s="5" t="s">
        <v>407</v>
      </c>
      <c r="E376" s="5">
        <v>138687762.37689999</v>
      </c>
      <c r="F376" s="5">
        <v>0</v>
      </c>
      <c r="G376" s="5">
        <v>13652767.877800001</v>
      </c>
      <c r="H376" s="5">
        <v>2549403.2963999999</v>
      </c>
      <c r="I376" s="5">
        <v>182615.2985</v>
      </c>
      <c r="J376" s="5">
        <v>43923823.147600003</v>
      </c>
      <c r="K376" s="6">
        <f t="shared" si="37"/>
        <v>198996371.99719998</v>
      </c>
      <c r="L376" s="11"/>
      <c r="M376" s="127"/>
      <c r="N376" s="127"/>
      <c r="O376" s="12">
        <v>4</v>
      </c>
      <c r="P376" s="5" t="s">
        <v>758</v>
      </c>
      <c r="Q376" s="5">
        <v>119363504.2278</v>
      </c>
      <c r="R376" s="5">
        <v>0</v>
      </c>
      <c r="S376" s="5">
        <v>11750439.897299999</v>
      </c>
      <c r="T376" s="5">
        <v>2194178.5340999998</v>
      </c>
      <c r="U376" s="5">
        <v>157170.33420000001</v>
      </c>
      <c r="V376" s="5">
        <v>33855208.789800003</v>
      </c>
      <c r="W376" s="6">
        <f t="shared" si="38"/>
        <v>167320501.7832</v>
      </c>
    </row>
    <row r="377" spans="1:23" ht="24.95" customHeight="1" x14ac:dyDescent="0.2">
      <c r="A377" s="129"/>
      <c r="B377" s="127"/>
      <c r="C377" s="1">
        <v>13</v>
      </c>
      <c r="D377" s="5" t="s">
        <v>408</v>
      </c>
      <c r="E377" s="5">
        <v>120154597.4214</v>
      </c>
      <c r="F377" s="5">
        <v>0</v>
      </c>
      <c r="G377" s="5">
        <v>11828317.0767</v>
      </c>
      <c r="H377" s="5">
        <v>2208720.665</v>
      </c>
      <c r="I377" s="5">
        <v>158211.9958</v>
      </c>
      <c r="J377" s="5">
        <v>42542269.277599998</v>
      </c>
      <c r="K377" s="6">
        <f t="shared" si="37"/>
        <v>176892116.43649998</v>
      </c>
      <c r="L377" s="11"/>
      <c r="M377" s="127"/>
      <c r="N377" s="127"/>
      <c r="O377" s="12">
        <v>5</v>
      </c>
      <c r="P377" s="5" t="s">
        <v>759</v>
      </c>
      <c r="Q377" s="5">
        <v>167416446.03889999</v>
      </c>
      <c r="R377" s="5">
        <v>0</v>
      </c>
      <c r="S377" s="5">
        <v>16480890.8697</v>
      </c>
      <c r="T377" s="5">
        <v>3077503.2496000002</v>
      </c>
      <c r="U377" s="5">
        <v>220443.4173</v>
      </c>
      <c r="V377" s="5">
        <v>46183041.773500003</v>
      </c>
      <c r="W377" s="6">
        <f t="shared" si="38"/>
        <v>233378325.34899995</v>
      </c>
    </row>
    <row r="378" spans="1:23" ht="24.95" customHeight="1" x14ac:dyDescent="0.2">
      <c r="A378" s="129"/>
      <c r="B378" s="127"/>
      <c r="C378" s="1">
        <v>14</v>
      </c>
      <c r="D378" s="5" t="s">
        <v>409</v>
      </c>
      <c r="E378" s="5">
        <v>123719796.9069</v>
      </c>
      <c r="F378" s="5">
        <v>0</v>
      </c>
      <c r="G378" s="5">
        <v>12179284.1712</v>
      </c>
      <c r="H378" s="5">
        <v>2274257.3147999998</v>
      </c>
      <c r="I378" s="5">
        <v>162906.42559999999</v>
      </c>
      <c r="J378" s="5">
        <v>38587266.636500001</v>
      </c>
      <c r="K378" s="6">
        <f t="shared" si="37"/>
        <v>176923511.45499998</v>
      </c>
      <c r="L378" s="11"/>
      <c r="M378" s="127"/>
      <c r="N378" s="127"/>
      <c r="O378" s="12">
        <v>6</v>
      </c>
      <c r="P378" s="5" t="s">
        <v>760</v>
      </c>
      <c r="Q378" s="5">
        <v>138744993.84290001</v>
      </c>
      <c r="R378" s="5">
        <v>0</v>
      </c>
      <c r="S378" s="5">
        <v>13658401.885500001</v>
      </c>
      <c r="T378" s="5">
        <v>2550455.3437000001</v>
      </c>
      <c r="U378" s="5">
        <v>182690.65729999999</v>
      </c>
      <c r="V378" s="5">
        <v>35389934.282600001</v>
      </c>
      <c r="W378" s="6">
        <f t="shared" si="38"/>
        <v>190526476.01200002</v>
      </c>
    </row>
    <row r="379" spans="1:23" ht="24.95" customHeight="1" x14ac:dyDescent="0.2">
      <c r="A379" s="129"/>
      <c r="B379" s="127"/>
      <c r="C379" s="1">
        <v>15</v>
      </c>
      <c r="D379" s="5" t="s">
        <v>410</v>
      </c>
      <c r="E379" s="5">
        <v>143217776.33430001</v>
      </c>
      <c r="F379" s="5">
        <v>0</v>
      </c>
      <c r="G379" s="5">
        <v>14098713.706</v>
      </c>
      <c r="H379" s="5">
        <v>2632675.4778</v>
      </c>
      <c r="I379" s="5">
        <v>188580.13519999999</v>
      </c>
      <c r="J379" s="5">
        <v>47015994.0889</v>
      </c>
      <c r="K379" s="6">
        <f t="shared" si="37"/>
        <v>207153739.74220002</v>
      </c>
      <c r="L379" s="11"/>
      <c r="M379" s="127"/>
      <c r="N379" s="127"/>
      <c r="O379" s="12">
        <v>7</v>
      </c>
      <c r="P379" s="5" t="s">
        <v>761</v>
      </c>
      <c r="Q379" s="5">
        <v>127738378.0881</v>
      </c>
      <c r="R379" s="5">
        <v>0</v>
      </c>
      <c r="S379" s="5">
        <v>12574883.2863</v>
      </c>
      <c r="T379" s="5">
        <v>2348128.1735999999</v>
      </c>
      <c r="U379" s="5">
        <v>168197.83989999999</v>
      </c>
      <c r="V379" s="5">
        <v>33343107.004099999</v>
      </c>
      <c r="W379" s="6">
        <f t="shared" si="38"/>
        <v>176172694.39199996</v>
      </c>
    </row>
    <row r="380" spans="1:23" ht="24.95" customHeight="1" x14ac:dyDescent="0.2">
      <c r="A380" s="129"/>
      <c r="B380" s="127"/>
      <c r="C380" s="1">
        <v>16</v>
      </c>
      <c r="D380" s="5" t="s">
        <v>411</v>
      </c>
      <c r="E380" s="5">
        <v>111084512.81200001</v>
      </c>
      <c r="F380" s="5">
        <v>0</v>
      </c>
      <c r="G380" s="5">
        <v>10935435.4144</v>
      </c>
      <c r="H380" s="5">
        <v>2041991.4365999999</v>
      </c>
      <c r="I380" s="5">
        <v>146269.08040000001</v>
      </c>
      <c r="J380" s="5">
        <v>36253882.034400001</v>
      </c>
      <c r="K380" s="6">
        <f t="shared" si="37"/>
        <v>160462090.77780002</v>
      </c>
      <c r="L380" s="11"/>
      <c r="M380" s="127"/>
      <c r="N380" s="127"/>
      <c r="O380" s="12">
        <v>8</v>
      </c>
      <c r="P380" s="5" t="s">
        <v>762</v>
      </c>
      <c r="Q380" s="5">
        <v>110978449.7023</v>
      </c>
      <c r="R380" s="5">
        <v>0</v>
      </c>
      <c r="S380" s="5">
        <v>10924994.2984</v>
      </c>
      <c r="T380" s="5">
        <v>2040041.7501999999</v>
      </c>
      <c r="U380" s="5">
        <v>146129.42319999999</v>
      </c>
      <c r="V380" s="5">
        <v>31343600.428300001</v>
      </c>
      <c r="W380" s="6">
        <f t="shared" si="38"/>
        <v>155433215.6024</v>
      </c>
    </row>
    <row r="381" spans="1:23" ht="24.95" customHeight="1" x14ac:dyDescent="0.2">
      <c r="A381" s="129"/>
      <c r="B381" s="127"/>
      <c r="C381" s="1">
        <v>17</v>
      </c>
      <c r="D381" s="5" t="s">
        <v>412</v>
      </c>
      <c r="E381" s="5">
        <v>154565550.5289</v>
      </c>
      <c r="F381" s="5">
        <v>0</v>
      </c>
      <c r="G381" s="5">
        <v>15215816.7896</v>
      </c>
      <c r="H381" s="5">
        <v>2841273.9326999998</v>
      </c>
      <c r="I381" s="5">
        <v>203522.1686</v>
      </c>
      <c r="J381" s="5">
        <v>50711071.407600001</v>
      </c>
      <c r="K381" s="6">
        <f t="shared" si="37"/>
        <v>223537234.82739997</v>
      </c>
      <c r="L381" s="11"/>
      <c r="M381" s="127"/>
      <c r="N381" s="127"/>
      <c r="O381" s="12">
        <v>9</v>
      </c>
      <c r="P381" s="5" t="s">
        <v>763</v>
      </c>
      <c r="Q381" s="5">
        <v>146362817.64250001</v>
      </c>
      <c r="R381" s="5">
        <v>0</v>
      </c>
      <c r="S381" s="5">
        <v>14408319.3857</v>
      </c>
      <c r="T381" s="5">
        <v>2690488.6442</v>
      </c>
      <c r="U381" s="5">
        <v>192721.3272</v>
      </c>
      <c r="V381" s="5">
        <v>40790663.384199999</v>
      </c>
      <c r="W381" s="6">
        <f t="shared" si="38"/>
        <v>204445010.3838</v>
      </c>
    </row>
    <row r="382" spans="1:23" ht="24.95" customHeight="1" x14ac:dyDescent="0.2">
      <c r="A382" s="129"/>
      <c r="B382" s="127"/>
      <c r="C382" s="1">
        <v>18</v>
      </c>
      <c r="D382" s="5" t="s">
        <v>413</v>
      </c>
      <c r="E382" s="5">
        <v>103962971.5555</v>
      </c>
      <c r="F382" s="5">
        <v>0</v>
      </c>
      <c r="G382" s="5">
        <v>10234373.2007</v>
      </c>
      <c r="H382" s="5">
        <v>1911080.9623</v>
      </c>
      <c r="I382" s="5">
        <v>136891.88399999999</v>
      </c>
      <c r="J382" s="5">
        <v>36800590.375299998</v>
      </c>
      <c r="K382" s="6">
        <f t="shared" si="37"/>
        <v>153045907.97780001</v>
      </c>
      <c r="L382" s="11"/>
      <c r="M382" s="127"/>
      <c r="N382" s="127"/>
      <c r="O382" s="12">
        <v>10</v>
      </c>
      <c r="P382" s="5" t="s">
        <v>764</v>
      </c>
      <c r="Q382" s="5">
        <v>103223049.1418</v>
      </c>
      <c r="R382" s="5">
        <v>0</v>
      </c>
      <c r="S382" s="5">
        <v>10161533.4001</v>
      </c>
      <c r="T382" s="5">
        <v>1897479.4691999999</v>
      </c>
      <c r="U382" s="5">
        <v>135917.60089999999</v>
      </c>
      <c r="V382" s="5">
        <v>31605557.004999999</v>
      </c>
      <c r="W382" s="6">
        <f t="shared" si="38"/>
        <v>147023536.61700001</v>
      </c>
    </row>
    <row r="383" spans="1:23" ht="24.95" customHeight="1" x14ac:dyDescent="0.2">
      <c r="A383" s="129"/>
      <c r="B383" s="127"/>
      <c r="C383" s="1">
        <v>19</v>
      </c>
      <c r="D383" s="5" t="s">
        <v>414</v>
      </c>
      <c r="E383" s="5">
        <v>137179008.36559999</v>
      </c>
      <c r="F383" s="5">
        <v>0</v>
      </c>
      <c r="G383" s="5">
        <v>13504242.3847</v>
      </c>
      <c r="H383" s="5">
        <v>2521668.8922000001</v>
      </c>
      <c r="I383" s="5">
        <v>180628.66639999999</v>
      </c>
      <c r="J383" s="5">
        <v>47379061.992200002</v>
      </c>
      <c r="K383" s="6">
        <f t="shared" si="37"/>
        <v>200764610.30109996</v>
      </c>
      <c r="L383" s="11"/>
      <c r="M383" s="127"/>
      <c r="N383" s="127"/>
      <c r="O383" s="12">
        <v>11</v>
      </c>
      <c r="P383" s="5" t="s">
        <v>765</v>
      </c>
      <c r="Q383" s="5">
        <v>98871269.320800006</v>
      </c>
      <c r="R383" s="5">
        <v>0</v>
      </c>
      <c r="S383" s="5">
        <v>9733133.3830999993</v>
      </c>
      <c r="T383" s="5">
        <v>1817483.6453</v>
      </c>
      <c r="U383" s="5">
        <v>130187.45170000001</v>
      </c>
      <c r="V383" s="5">
        <v>28191093.710299999</v>
      </c>
      <c r="W383" s="6">
        <f t="shared" si="38"/>
        <v>138743167.51120001</v>
      </c>
    </row>
    <row r="384" spans="1:23" ht="24.95" customHeight="1" x14ac:dyDescent="0.2">
      <c r="A384" s="129"/>
      <c r="B384" s="127"/>
      <c r="C384" s="1">
        <v>20</v>
      </c>
      <c r="D384" s="5" t="s">
        <v>415</v>
      </c>
      <c r="E384" s="5">
        <v>115014593.45389999</v>
      </c>
      <c r="F384" s="5">
        <v>0</v>
      </c>
      <c r="G384" s="5">
        <v>11322322.316500001</v>
      </c>
      <c r="H384" s="5">
        <v>2114235.4498999999</v>
      </c>
      <c r="I384" s="5">
        <v>151443.9627</v>
      </c>
      <c r="J384" s="5">
        <v>37031852.442199998</v>
      </c>
      <c r="K384" s="6">
        <f t="shared" si="37"/>
        <v>165634447.62519997</v>
      </c>
      <c r="L384" s="11"/>
      <c r="M384" s="127"/>
      <c r="N384" s="127"/>
      <c r="O384" s="12">
        <v>12</v>
      </c>
      <c r="P384" s="5" t="s">
        <v>766</v>
      </c>
      <c r="Q384" s="5">
        <v>106005120.7614</v>
      </c>
      <c r="R384" s="5">
        <v>0</v>
      </c>
      <c r="S384" s="5">
        <v>10435407.442</v>
      </c>
      <c r="T384" s="5">
        <v>1948620.4094</v>
      </c>
      <c r="U384" s="5">
        <v>139580.8573</v>
      </c>
      <c r="V384" s="5">
        <v>30163441.663400002</v>
      </c>
      <c r="W384" s="6">
        <f t="shared" si="38"/>
        <v>148692171.13350001</v>
      </c>
    </row>
    <row r="385" spans="1:23" ht="24.95" customHeight="1" x14ac:dyDescent="0.2">
      <c r="A385" s="129"/>
      <c r="B385" s="127"/>
      <c r="C385" s="1">
        <v>21</v>
      </c>
      <c r="D385" s="5" t="s">
        <v>416</v>
      </c>
      <c r="E385" s="5">
        <v>146601649.66460001</v>
      </c>
      <c r="F385" s="5">
        <v>0</v>
      </c>
      <c r="G385" s="5">
        <v>14431830.6033</v>
      </c>
      <c r="H385" s="5">
        <v>2694878.9317000001</v>
      </c>
      <c r="I385" s="5">
        <v>193035.80619999999</v>
      </c>
      <c r="J385" s="5">
        <v>47860469.268100001</v>
      </c>
      <c r="K385" s="6">
        <f t="shared" si="37"/>
        <v>211781864.2739</v>
      </c>
      <c r="L385" s="11"/>
      <c r="M385" s="127"/>
      <c r="N385" s="127"/>
      <c r="O385" s="12">
        <v>13</v>
      </c>
      <c r="P385" s="5" t="s">
        <v>767</v>
      </c>
      <c r="Q385" s="5">
        <v>115293106.3875</v>
      </c>
      <c r="R385" s="5">
        <v>0</v>
      </c>
      <c r="S385" s="5">
        <v>11349739.821599999</v>
      </c>
      <c r="T385" s="5">
        <v>2119355.1647000001</v>
      </c>
      <c r="U385" s="5">
        <v>151810.69099999999</v>
      </c>
      <c r="V385" s="5">
        <v>34888665.853200004</v>
      </c>
      <c r="W385" s="6">
        <f t="shared" si="38"/>
        <v>163802677.91800001</v>
      </c>
    </row>
    <row r="386" spans="1:23" ht="24.95" customHeight="1" x14ac:dyDescent="0.2">
      <c r="A386" s="129"/>
      <c r="B386" s="127"/>
      <c r="C386" s="1">
        <v>22</v>
      </c>
      <c r="D386" s="5" t="s">
        <v>417</v>
      </c>
      <c r="E386" s="5">
        <v>164017690.2534</v>
      </c>
      <c r="F386" s="5">
        <v>0</v>
      </c>
      <c r="G386" s="5">
        <v>16146308.906500001</v>
      </c>
      <c r="H386" s="5">
        <v>3015026.2217000001</v>
      </c>
      <c r="I386" s="5">
        <v>215968.15</v>
      </c>
      <c r="J386" s="5">
        <v>49598320.193700001</v>
      </c>
      <c r="K386" s="6">
        <f t="shared" si="37"/>
        <v>232993313.72530001</v>
      </c>
      <c r="L386" s="11"/>
      <c r="M386" s="127"/>
      <c r="N386" s="127"/>
      <c r="O386" s="12">
        <v>14</v>
      </c>
      <c r="P386" s="5" t="s">
        <v>768</v>
      </c>
      <c r="Q386" s="5">
        <v>126866947.992</v>
      </c>
      <c r="R386" s="5">
        <v>0</v>
      </c>
      <c r="S386" s="5">
        <v>12489097.5427</v>
      </c>
      <c r="T386" s="5">
        <v>2332109.2637999998</v>
      </c>
      <c r="U386" s="5">
        <v>167050.39569999999</v>
      </c>
      <c r="V386" s="5">
        <v>39044762.672899999</v>
      </c>
      <c r="W386" s="6">
        <f t="shared" si="38"/>
        <v>180899967.8671</v>
      </c>
    </row>
    <row r="387" spans="1:23" ht="24.95" customHeight="1" x14ac:dyDescent="0.2">
      <c r="A387" s="129"/>
      <c r="B387" s="128"/>
      <c r="C387" s="1">
        <v>23</v>
      </c>
      <c r="D387" s="5" t="s">
        <v>418</v>
      </c>
      <c r="E387" s="5">
        <v>167476232.4691</v>
      </c>
      <c r="F387" s="5">
        <v>0</v>
      </c>
      <c r="G387" s="5">
        <v>16486776.3945</v>
      </c>
      <c r="H387" s="5">
        <v>3078602.2631000001</v>
      </c>
      <c r="I387" s="5">
        <v>220522.1403</v>
      </c>
      <c r="J387" s="5">
        <v>56506691.397</v>
      </c>
      <c r="K387" s="6">
        <f t="shared" si="37"/>
        <v>243768824.66399997</v>
      </c>
      <c r="L387" s="11"/>
      <c r="M387" s="127"/>
      <c r="N387" s="127"/>
      <c r="O387" s="12">
        <v>15</v>
      </c>
      <c r="P387" s="5" t="s">
        <v>769</v>
      </c>
      <c r="Q387" s="5">
        <v>117667825.3908</v>
      </c>
      <c r="R387" s="5">
        <v>0</v>
      </c>
      <c r="S387" s="5">
        <v>11583513.060000001</v>
      </c>
      <c r="T387" s="5">
        <v>2163008.0172999999</v>
      </c>
      <c r="U387" s="5">
        <v>154937.57120000001</v>
      </c>
      <c r="V387" s="5">
        <v>29364556.859099999</v>
      </c>
      <c r="W387" s="6">
        <f t="shared" si="38"/>
        <v>160933840.89840001</v>
      </c>
    </row>
    <row r="388" spans="1:23" ht="24.95" customHeight="1" x14ac:dyDescent="0.2">
      <c r="A388" s="1"/>
      <c r="B388" s="118" t="s">
        <v>829</v>
      </c>
      <c r="C388" s="119"/>
      <c r="D388" s="120"/>
      <c r="E388" s="14">
        <f>SUM(E365:E387)</f>
        <v>3267567006.7308993</v>
      </c>
      <c r="F388" s="14">
        <f t="shared" ref="F388:K388" si="44">SUM(F365:F387)</f>
        <v>0</v>
      </c>
      <c r="G388" s="14">
        <f t="shared" si="44"/>
        <v>321667413.93470001</v>
      </c>
      <c r="H388" s="14">
        <f t="shared" si="44"/>
        <v>60065473.3719</v>
      </c>
      <c r="I388" s="14">
        <f t="shared" si="44"/>
        <v>4302526.1503999997</v>
      </c>
      <c r="J388" s="14">
        <f t="shared" si="44"/>
        <v>1049734989.9221001</v>
      </c>
      <c r="K388" s="14">
        <f t="shared" si="44"/>
        <v>4703337410.1099987</v>
      </c>
      <c r="L388" s="30"/>
      <c r="M388" s="127"/>
      <c r="N388" s="127"/>
      <c r="O388" s="12">
        <v>16</v>
      </c>
      <c r="P388" s="5" t="s">
        <v>770</v>
      </c>
      <c r="Q388" s="5">
        <v>122630041.52</v>
      </c>
      <c r="R388" s="5">
        <v>0</v>
      </c>
      <c r="S388" s="5">
        <v>12072005.943600001</v>
      </c>
      <c r="T388" s="5">
        <v>2254225.0789000001</v>
      </c>
      <c r="U388" s="5">
        <v>161471.50450000001</v>
      </c>
      <c r="V388" s="5">
        <v>33022093.588500001</v>
      </c>
      <c r="W388" s="6">
        <f t="shared" si="38"/>
        <v>170139837.63550001</v>
      </c>
    </row>
    <row r="389" spans="1:23" ht="24.95" customHeight="1" x14ac:dyDescent="0.2">
      <c r="A389" s="129">
        <v>19</v>
      </c>
      <c r="B389" s="126" t="s">
        <v>42</v>
      </c>
      <c r="C389" s="1">
        <v>1</v>
      </c>
      <c r="D389" s="5" t="s">
        <v>419</v>
      </c>
      <c r="E389" s="5">
        <v>107472868.10349999</v>
      </c>
      <c r="F389" s="5">
        <v>0</v>
      </c>
      <c r="G389" s="5">
        <v>10579896.136700001</v>
      </c>
      <c r="H389" s="5">
        <v>1975601.0157000001</v>
      </c>
      <c r="I389" s="5">
        <v>141513.4945</v>
      </c>
      <c r="J389" s="5">
        <v>38234510.899499997</v>
      </c>
      <c r="K389" s="6">
        <f t="shared" si="37"/>
        <v>158404389.64989999</v>
      </c>
      <c r="L389" s="11"/>
      <c r="M389" s="128"/>
      <c r="N389" s="128"/>
      <c r="O389" s="12">
        <v>17</v>
      </c>
      <c r="P389" s="5" t="s">
        <v>771</v>
      </c>
      <c r="Q389" s="5">
        <v>122338629.6408</v>
      </c>
      <c r="R389" s="5">
        <v>0</v>
      </c>
      <c r="S389" s="5">
        <v>12043318.634299999</v>
      </c>
      <c r="T389" s="5">
        <v>2248868.2514999998</v>
      </c>
      <c r="U389" s="5">
        <v>161087.7917</v>
      </c>
      <c r="V389" s="5">
        <v>31913555.3466</v>
      </c>
      <c r="W389" s="6">
        <f t="shared" si="38"/>
        <v>168705459.6649</v>
      </c>
    </row>
    <row r="390" spans="1:23" ht="24.95" customHeight="1" x14ac:dyDescent="0.2">
      <c r="A390" s="129"/>
      <c r="B390" s="127"/>
      <c r="C390" s="1">
        <v>2</v>
      </c>
      <c r="D390" s="5" t="s">
        <v>420</v>
      </c>
      <c r="E390" s="5">
        <v>110080461.3321</v>
      </c>
      <c r="F390" s="5">
        <v>0</v>
      </c>
      <c r="G390" s="5">
        <v>10836594.0923</v>
      </c>
      <c r="H390" s="5">
        <v>2023534.6376</v>
      </c>
      <c r="I390" s="5">
        <v>144947.00880000001</v>
      </c>
      <c r="J390" s="5">
        <v>39439420.874499999</v>
      </c>
      <c r="K390" s="6">
        <f t="shared" si="37"/>
        <v>162524957.94530001</v>
      </c>
      <c r="L390" s="11"/>
      <c r="M390" s="1"/>
      <c r="N390" s="118" t="s">
        <v>846</v>
      </c>
      <c r="O390" s="119"/>
      <c r="P390" s="120"/>
      <c r="Q390" s="14">
        <f>SUM(Q373:Q389)</f>
        <v>2072497595.9466</v>
      </c>
      <c r="R390" s="14">
        <f t="shared" ref="R390:V390" si="45">SUM(R373:R389)</f>
        <v>0</v>
      </c>
      <c r="S390" s="14">
        <f t="shared" si="45"/>
        <v>204021812.16189998</v>
      </c>
      <c r="T390" s="14">
        <f t="shared" si="45"/>
        <v>38097321.005600005</v>
      </c>
      <c r="U390" s="14">
        <f t="shared" si="45"/>
        <v>2728934.1229999997</v>
      </c>
      <c r="V390" s="14">
        <f t="shared" si="45"/>
        <v>575115446.67350006</v>
      </c>
      <c r="W390" s="8">
        <f t="shared" si="38"/>
        <v>2892461109.9106002</v>
      </c>
    </row>
    <row r="391" spans="1:23" ht="24.95" customHeight="1" x14ac:dyDescent="0.2">
      <c r="A391" s="129"/>
      <c r="B391" s="127"/>
      <c r="C391" s="1">
        <v>3</v>
      </c>
      <c r="D391" s="5" t="s">
        <v>421</v>
      </c>
      <c r="E391" s="5">
        <v>100371693.1763</v>
      </c>
      <c r="F391" s="5">
        <v>0</v>
      </c>
      <c r="G391" s="5">
        <v>9880838.8351000007</v>
      </c>
      <c r="H391" s="5">
        <v>1845064.9217999999</v>
      </c>
      <c r="I391" s="5">
        <v>132163.1152</v>
      </c>
      <c r="J391" s="5">
        <v>37385145.663500004</v>
      </c>
      <c r="K391" s="6">
        <f t="shared" si="37"/>
        <v>149614905.7119</v>
      </c>
      <c r="L391" s="11"/>
      <c r="M391" s="126">
        <v>36</v>
      </c>
      <c r="N391" s="126" t="s">
        <v>59</v>
      </c>
      <c r="O391" s="12">
        <v>1</v>
      </c>
      <c r="P391" s="5" t="s">
        <v>772</v>
      </c>
      <c r="Q391" s="5">
        <v>115153733.5651</v>
      </c>
      <c r="R391" s="5">
        <v>0</v>
      </c>
      <c r="S391" s="5">
        <v>11336019.614700001</v>
      </c>
      <c r="T391" s="5">
        <v>2116793.1683999998</v>
      </c>
      <c r="U391" s="5">
        <v>151627.17370000001</v>
      </c>
      <c r="V391" s="5">
        <v>34230167.5757</v>
      </c>
      <c r="W391" s="6">
        <f t="shared" si="38"/>
        <v>162988341.09760001</v>
      </c>
    </row>
    <row r="392" spans="1:23" ht="24.95" customHeight="1" x14ac:dyDescent="0.2">
      <c r="A392" s="129"/>
      <c r="B392" s="127"/>
      <c r="C392" s="1">
        <v>4</v>
      </c>
      <c r="D392" s="5" t="s">
        <v>422</v>
      </c>
      <c r="E392" s="5">
        <v>108889410.7845</v>
      </c>
      <c r="F392" s="5">
        <v>0</v>
      </c>
      <c r="G392" s="5">
        <v>10719344.1174</v>
      </c>
      <c r="H392" s="5">
        <v>2001640.3613</v>
      </c>
      <c r="I392" s="5">
        <v>143378.70850000001</v>
      </c>
      <c r="J392" s="5">
        <v>39342071.130000003</v>
      </c>
      <c r="K392" s="6">
        <f t="shared" si="37"/>
        <v>161095845.10170001</v>
      </c>
      <c r="L392" s="11"/>
      <c r="M392" s="127"/>
      <c r="N392" s="127"/>
      <c r="O392" s="12">
        <v>2</v>
      </c>
      <c r="P392" s="5" t="s">
        <v>773</v>
      </c>
      <c r="Q392" s="5">
        <v>111497594.87190001</v>
      </c>
      <c r="R392" s="5">
        <v>0</v>
      </c>
      <c r="S392" s="5">
        <v>10976100.238600001</v>
      </c>
      <c r="T392" s="5">
        <v>2049584.8446</v>
      </c>
      <c r="U392" s="5">
        <v>146813.00080000001</v>
      </c>
      <c r="V392" s="5">
        <v>37587379.5911</v>
      </c>
      <c r="W392" s="6">
        <f t="shared" si="38"/>
        <v>162257472.54700002</v>
      </c>
    </row>
    <row r="393" spans="1:23" ht="24.95" customHeight="1" x14ac:dyDescent="0.2">
      <c r="A393" s="129"/>
      <c r="B393" s="127"/>
      <c r="C393" s="1">
        <v>5</v>
      </c>
      <c r="D393" s="5" t="s">
        <v>423</v>
      </c>
      <c r="E393" s="5">
        <v>131977550.41760001</v>
      </c>
      <c r="F393" s="5">
        <v>0</v>
      </c>
      <c r="G393" s="5">
        <v>12992197.942</v>
      </c>
      <c r="H393" s="5">
        <v>2426054.0101999999</v>
      </c>
      <c r="I393" s="5">
        <v>173779.71460000001</v>
      </c>
      <c r="J393" s="5">
        <v>45980511.202600002</v>
      </c>
      <c r="K393" s="6">
        <f t="shared" ref="K393:K413" si="46">E393+F393+G393+H393+I393+J393</f>
        <v>193550093.287</v>
      </c>
      <c r="L393" s="11"/>
      <c r="M393" s="127"/>
      <c r="N393" s="127"/>
      <c r="O393" s="12">
        <v>3</v>
      </c>
      <c r="P393" s="5" t="s">
        <v>774</v>
      </c>
      <c r="Q393" s="5">
        <v>131585424.9686</v>
      </c>
      <c r="R393" s="5">
        <v>0</v>
      </c>
      <c r="S393" s="5">
        <v>12953596.138599999</v>
      </c>
      <c r="T393" s="5">
        <v>2418845.8333999999</v>
      </c>
      <c r="U393" s="5">
        <v>173263.38860000001</v>
      </c>
      <c r="V393" s="5">
        <v>39447707.629500002</v>
      </c>
      <c r="W393" s="6">
        <f t="shared" ref="W393:W413" si="47">Q393+R393+S393+T393+U393+V393</f>
        <v>186578837.9587</v>
      </c>
    </row>
    <row r="394" spans="1:23" ht="24.95" customHeight="1" x14ac:dyDescent="0.2">
      <c r="A394" s="129"/>
      <c r="B394" s="127"/>
      <c r="C394" s="1">
        <v>6</v>
      </c>
      <c r="D394" s="5" t="s">
        <v>424</v>
      </c>
      <c r="E394" s="5">
        <v>105147163.6398</v>
      </c>
      <c r="F394" s="5">
        <v>0</v>
      </c>
      <c r="G394" s="5">
        <v>10350948.011399999</v>
      </c>
      <c r="H394" s="5">
        <v>1932849.1640999999</v>
      </c>
      <c r="I394" s="5">
        <v>138451.15349999999</v>
      </c>
      <c r="J394" s="5">
        <v>37990308.990199998</v>
      </c>
      <c r="K394" s="6">
        <f t="shared" si="46"/>
        <v>155559720.95899999</v>
      </c>
      <c r="L394" s="11"/>
      <c r="M394" s="127"/>
      <c r="N394" s="127"/>
      <c r="O394" s="12">
        <v>4</v>
      </c>
      <c r="P394" s="5" t="s">
        <v>775</v>
      </c>
      <c r="Q394" s="5">
        <v>145231921.0934</v>
      </c>
      <c r="R394" s="5">
        <v>0</v>
      </c>
      <c r="S394" s="5">
        <v>14296991.119899999</v>
      </c>
      <c r="T394" s="5">
        <v>2669700.1381000001</v>
      </c>
      <c r="U394" s="5">
        <v>191232.234</v>
      </c>
      <c r="V394" s="5">
        <v>42929728.938600004</v>
      </c>
      <c r="W394" s="6">
        <f t="shared" si="47"/>
        <v>205319573.52399999</v>
      </c>
    </row>
    <row r="395" spans="1:23" ht="24.95" customHeight="1" x14ac:dyDescent="0.2">
      <c r="A395" s="129"/>
      <c r="B395" s="127"/>
      <c r="C395" s="1">
        <v>7</v>
      </c>
      <c r="D395" s="5" t="s">
        <v>425</v>
      </c>
      <c r="E395" s="5">
        <v>169718958.91960001</v>
      </c>
      <c r="F395" s="5">
        <v>0</v>
      </c>
      <c r="G395" s="5">
        <v>16707555.958000001</v>
      </c>
      <c r="H395" s="5">
        <v>3119828.7859999998</v>
      </c>
      <c r="I395" s="5">
        <v>223475.22099999999</v>
      </c>
      <c r="J395" s="5">
        <v>56639179.749600001</v>
      </c>
      <c r="K395" s="6">
        <f t="shared" si="46"/>
        <v>246408998.63420001</v>
      </c>
      <c r="L395" s="11"/>
      <c r="M395" s="127"/>
      <c r="N395" s="127"/>
      <c r="O395" s="12">
        <v>5</v>
      </c>
      <c r="P395" s="5" t="s">
        <v>776</v>
      </c>
      <c r="Q395" s="5">
        <v>126408909.69410001</v>
      </c>
      <c r="R395" s="5">
        <v>0</v>
      </c>
      <c r="S395" s="5">
        <v>12444007.114700001</v>
      </c>
      <c r="T395" s="5">
        <v>2323689.4556999998</v>
      </c>
      <c r="U395" s="5">
        <v>166447.27970000001</v>
      </c>
      <c r="V395" s="5">
        <v>38914014.362599999</v>
      </c>
      <c r="W395" s="6">
        <f t="shared" si="47"/>
        <v>180257067.90680003</v>
      </c>
    </row>
    <row r="396" spans="1:23" ht="24.95" customHeight="1" x14ac:dyDescent="0.2">
      <c r="A396" s="129"/>
      <c r="B396" s="127"/>
      <c r="C396" s="1">
        <v>8</v>
      </c>
      <c r="D396" s="5" t="s">
        <v>426</v>
      </c>
      <c r="E396" s="5">
        <v>115632206.0077</v>
      </c>
      <c r="F396" s="5">
        <v>0</v>
      </c>
      <c r="G396" s="5">
        <v>11383121.6307</v>
      </c>
      <c r="H396" s="5">
        <v>2125588.6036</v>
      </c>
      <c r="I396" s="5">
        <v>152257.196</v>
      </c>
      <c r="J396" s="5">
        <v>40779672.573200002</v>
      </c>
      <c r="K396" s="6">
        <f t="shared" si="46"/>
        <v>170072846.01119998</v>
      </c>
      <c r="L396" s="11"/>
      <c r="M396" s="127"/>
      <c r="N396" s="127"/>
      <c r="O396" s="12">
        <v>6</v>
      </c>
      <c r="P396" s="5" t="s">
        <v>777</v>
      </c>
      <c r="Q396" s="5">
        <v>175526054.44420001</v>
      </c>
      <c r="R396" s="5">
        <v>0</v>
      </c>
      <c r="S396" s="5">
        <v>17279220.868299998</v>
      </c>
      <c r="T396" s="5">
        <v>3226576.6938</v>
      </c>
      <c r="U396" s="5">
        <v>231121.63810000001</v>
      </c>
      <c r="V396" s="5">
        <v>52352115.916000001</v>
      </c>
      <c r="W396" s="6">
        <f t="shared" si="47"/>
        <v>248615089.56040001</v>
      </c>
    </row>
    <row r="397" spans="1:23" ht="24.95" customHeight="1" x14ac:dyDescent="0.2">
      <c r="A397" s="129"/>
      <c r="B397" s="127"/>
      <c r="C397" s="1">
        <v>9</v>
      </c>
      <c r="D397" s="5" t="s">
        <v>427</v>
      </c>
      <c r="E397" s="5">
        <v>124300132.9314</v>
      </c>
      <c r="F397" s="5">
        <v>0</v>
      </c>
      <c r="G397" s="5">
        <v>12236413.8913</v>
      </c>
      <c r="H397" s="5">
        <v>2284925.2393</v>
      </c>
      <c r="I397" s="5">
        <v>163670.57550000001</v>
      </c>
      <c r="J397" s="5">
        <v>42090283.005000003</v>
      </c>
      <c r="K397" s="6">
        <f t="shared" si="46"/>
        <v>181075425.64250001</v>
      </c>
      <c r="L397" s="11"/>
      <c r="M397" s="127"/>
      <c r="N397" s="127"/>
      <c r="O397" s="12">
        <v>7</v>
      </c>
      <c r="P397" s="5" t="s">
        <v>778</v>
      </c>
      <c r="Q397" s="5">
        <v>133304423.3053</v>
      </c>
      <c r="R397" s="5">
        <v>0</v>
      </c>
      <c r="S397" s="5">
        <v>13122818.6055</v>
      </c>
      <c r="T397" s="5">
        <v>2450445.0167</v>
      </c>
      <c r="U397" s="5">
        <v>175526.8572</v>
      </c>
      <c r="V397" s="5">
        <v>44693910.938900001</v>
      </c>
      <c r="W397" s="6">
        <f t="shared" si="47"/>
        <v>193747124.7236</v>
      </c>
    </row>
    <row r="398" spans="1:23" ht="24.95" customHeight="1" x14ac:dyDescent="0.2">
      <c r="A398" s="129"/>
      <c r="B398" s="127"/>
      <c r="C398" s="1">
        <v>10</v>
      </c>
      <c r="D398" s="5" t="s">
        <v>428</v>
      </c>
      <c r="E398" s="5">
        <v>125170695.8461</v>
      </c>
      <c r="F398" s="5">
        <v>0</v>
      </c>
      <c r="G398" s="5">
        <v>12322114.2674</v>
      </c>
      <c r="H398" s="5">
        <v>2300928.2083000001</v>
      </c>
      <c r="I398" s="5">
        <v>164816.87779999999</v>
      </c>
      <c r="J398" s="5">
        <v>43781941.702600002</v>
      </c>
      <c r="K398" s="6">
        <f t="shared" si="46"/>
        <v>183740496.90219998</v>
      </c>
      <c r="L398" s="11"/>
      <c r="M398" s="127"/>
      <c r="N398" s="127"/>
      <c r="O398" s="12">
        <v>8</v>
      </c>
      <c r="P398" s="5" t="s">
        <v>387</v>
      </c>
      <c r="Q398" s="5">
        <v>120943408.0834</v>
      </c>
      <c r="R398" s="5">
        <v>0</v>
      </c>
      <c r="S398" s="5">
        <v>11905969.5579</v>
      </c>
      <c r="T398" s="5">
        <v>2223220.8376000002</v>
      </c>
      <c r="U398" s="5">
        <v>159250.6519</v>
      </c>
      <c r="V398" s="5">
        <v>36964010.207099997</v>
      </c>
      <c r="W398" s="6">
        <f t="shared" si="47"/>
        <v>172195859.33789998</v>
      </c>
    </row>
    <row r="399" spans="1:23" ht="24.95" customHeight="1" x14ac:dyDescent="0.2">
      <c r="A399" s="129"/>
      <c r="B399" s="127"/>
      <c r="C399" s="1">
        <v>11</v>
      </c>
      <c r="D399" s="5" t="s">
        <v>429</v>
      </c>
      <c r="E399" s="5">
        <v>116015935.7538</v>
      </c>
      <c r="F399" s="5">
        <v>0</v>
      </c>
      <c r="G399" s="5">
        <v>11420896.940199999</v>
      </c>
      <c r="H399" s="5">
        <v>2132642.4479</v>
      </c>
      <c r="I399" s="5">
        <v>152762.46710000001</v>
      </c>
      <c r="J399" s="5">
        <v>36507493.330300003</v>
      </c>
      <c r="K399" s="6">
        <f t="shared" si="46"/>
        <v>166229730.9393</v>
      </c>
      <c r="L399" s="11"/>
      <c r="M399" s="127"/>
      <c r="N399" s="127"/>
      <c r="O399" s="12">
        <v>9</v>
      </c>
      <c r="P399" s="5" t="s">
        <v>779</v>
      </c>
      <c r="Q399" s="5">
        <v>130743244.2958</v>
      </c>
      <c r="R399" s="5">
        <v>0</v>
      </c>
      <c r="S399" s="5">
        <v>12870689.7809</v>
      </c>
      <c r="T399" s="5">
        <v>2403364.5959000001</v>
      </c>
      <c r="U399" s="5">
        <v>172154.45819999999</v>
      </c>
      <c r="V399" s="5">
        <v>39388951.717299998</v>
      </c>
      <c r="W399" s="6">
        <f t="shared" si="47"/>
        <v>185578404.84810001</v>
      </c>
    </row>
    <row r="400" spans="1:23" ht="24.95" customHeight="1" x14ac:dyDescent="0.2">
      <c r="A400" s="129"/>
      <c r="B400" s="127"/>
      <c r="C400" s="1">
        <v>12</v>
      </c>
      <c r="D400" s="5" t="s">
        <v>430</v>
      </c>
      <c r="E400" s="5">
        <v>113658945.6621</v>
      </c>
      <c r="F400" s="5">
        <v>0</v>
      </c>
      <c r="G400" s="5">
        <v>11188868.98</v>
      </c>
      <c r="H400" s="5">
        <v>2089315.4938000001</v>
      </c>
      <c r="I400" s="5">
        <v>149658.93119999999</v>
      </c>
      <c r="J400" s="5">
        <v>40092055.367200002</v>
      </c>
      <c r="K400" s="6">
        <f t="shared" si="46"/>
        <v>167178844.43430001</v>
      </c>
      <c r="L400" s="11"/>
      <c r="M400" s="127"/>
      <c r="N400" s="127"/>
      <c r="O400" s="12">
        <v>10</v>
      </c>
      <c r="P400" s="5" t="s">
        <v>780</v>
      </c>
      <c r="Q400" s="5">
        <v>172570419.93669999</v>
      </c>
      <c r="R400" s="5">
        <v>0</v>
      </c>
      <c r="S400" s="5">
        <v>16988260.864500001</v>
      </c>
      <c r="T400" s="5">
        <v>3172245.2645</v>
      </c>
      <c r="U400" s="5">
        <v>227229.845</v>
      </c>
      <c r="V400" s="5">
        <v>45486325.821999997</v>
      </c>
      <c r="W400" s="6">
        <f t="shared" si="47"/>
        <v>238444481.73269996</v>
      </c>
    </row>
    <row r="401" spans="1:23" ht="24.95" customHeight="1" x14ac:dyDescent="0.2">
      <c r="A401" s="129"/>
      <c r="B401" s="127"/>
      <c r="C401" s="1">
        <v>13</v>
      </c>
      <c r="D401" s="5" t="s">
        <v>431</v>
      </c>
      <c r="E401" s="5">
        <v>118757528.7388</v>
      </c>
      <c r="F401" s="5">
        <v>0</v>
      </c>
      <c r="G401" s="5">
        <v>11690786.1647</v>
      </c>
      <c r="H401" s="5">
        <v>2183039.2966999998</v>
      </c>
      <c r="I401" s="5">
        <v>156372.42389999999</v>
      </c>
      <c r="J401" s="5">
        <v>41011912.651500002</v>
      </c>
      <c r="K401" s="6">
        <f t="shared" si="46"/>
        <v>173799639.27560002</v>
      </c>
      <c r="L401" s="11"/>
      <c r="M401" s="127"/>
      <c r="N401" s="127"/>
      <c r="O401" s="12">
        <v>11</v>
      </c>
      <c r="P401" s="5" t="s">
        <v>781</v>
      </c>
      <c r="Q401" s="5">
        <v>107749513.1383</v>
      </c>
      <c r="R401" s="5">
        <v>0</v>
      </c>
      <c r="S401" s="5">
        <v>10607129.7612</v>
      </c>
      <c r="T401" s="5">
        <v>1980686.3942</v>
      </c>
      <c r="U401" s="5">
        <v>141877.76319999999</v>
      </c>
      <c r="V401" s="5">
        <v>33731306.558899999</v>
      </c>
      <c r="W401" s="6">
        <f t="shared" si="47"/>
        <v>154210513.61579999</v>
      </c>
    </row>
    <row r="402" spans="1:23" ht="24.95" customHeight="1" x14ac:dyDescent="0.2">
      <c r="A402" s="129"/>
      <c r="B402" s="127"/>
      <c r="C402" s="1">
        <v>14</v>
      </c>
      <c r="D402" s="5" t="s">
        <v>432</v>
      </c>
      <c r="E402" s="5">
        <v>105932248.5439</v>
      </c>
      <c r="F402" s="5">
        <v>0</v>
      </c>
      <c r="G402" s="5">
        <v>10428233.719799999</v>
      </c>
      <c r="H402" s="5">
        <v>1947280.8487</v>
      </c>
      <c r="I402" s="5">
        <v>139484.9038</v>
      </c>
      <c r="J402" s="5">
        <v>37359040.283799998</v>
      </c>
      <c r="K402" s="6">
        <f t="shared" si="46"/>
        <v>155806288.29999998</v>
      </c>
      <c r="L402" s="11"/>
      <c r="M402" s="127"/>
      <c r="N402" s="127"/>
      <c r="O402" s="12">
        <v>12</v>
      </c>
      <c r="P402" s="5" t="s">
        <v>782</v>
      </c>
      <c r="Q402" s="5">
        <v>124452468.6248</v>
      </c>
      <c r="R402" s="5">
        <v>0</v>
      </c>
      <c r="S402" s="5">
        <v>12251410.1954</v>
      </c>
      <c r="T402" s="5">
        <v>2287725.5233</v>
      </c>
      <c r="U402" s="5">
        <v>163871.16149999999</v>
      </c>
      <c r="V402" s="5">
        <v>39714403.799699999</v>
      </c>
      <c r="W402" s="6">
        <f t="shared" si="47"/>
        <v>178869879.30469999</v>
      </c>
    </row>
    <row r="403" spans="1:23" ht="24.95" customHeight="1" x14ac:dyDescent="0.2">
      <c r="A403" s="129"/>
      <c r="B403" s="127"/>
      <c r="C403" s="1">
        <v>15</v>
      </c>
      <c r="D403" s="5" t="s">
        <v>433</v>
      </c>
      <c r="E403" s="5">
        <v>105379468.44769999</v>
      </c>
      <c r="F403" s="5">
        <v>0</v>
      </c>
      <c r="G403" s="5">
        <v>10373816.673900001</v>
      </c>
      <c r="H403" s="5">
        <v>1937119.4661999999</v>
      </c>
      <c r="I403" s="5">
        <v>138757.03779999999</v>
      </c>
      <c r="J403" s="5">
        <v>33897933.371100001</v>
      </c>
      <c r="K403" s="6">
        <f t="shared" si="46"/>
        <v>151727094.99669999</v>
      </c>
      <c r="L403" s="11"/>
      <c r="M403" s="127"/>
      <c r="N403" s="127"/>
      <c r="O403" s="12">
        <v>13</v>
      </c>
      <c r="P403" s="5" t="s">
        <v>783</v>
      </c>
      <c r="Q403" s="5">
        <v>131853299.24879999</v>
      </c>
      <c r="R403" s="5">
        <v>0</v>
      </c>
      <c r="S403" s="5">
        <v>12979966.348300001</v>
      </c>
      <c r="T403" s="5">
        <v>2423769.9849999999</v>
      </c>
      <c r="U403" s="5">
        <v>173616.1085</v>
      </c>
      <c r="V403" s="5">
        <v>43538428.152500004</v>
      </c>
      <c r="W403" s="6">
        <f t="shared" si="47"/>
        <v>190969079.84310001</v>
      </c>
    </row>
    <row r="404" spans="1:23" ht="24.95" customHeight="1" x14ac:dyDescent="0.2">
      <c r="A404" s="129"/>
      <c r="B404" s="127"/>
      <c r="C404" s="1">
        <v>16</v>
      </c>
      <c r="D404" s="5" t="s">
        <v>434</v>
      </c>
      <c r="E404" s="5">
        <v>113891059.13349999</v>
      </c>
      <c r="F404" s="5">
        <v>0</v>
      </c>
      <c r="G404" s="5">
        <v>11211718.8068</v>
      </c>
      <c r="H404" s="5">
        <v>2093582.2786999999</v>
      </c>
      <c r="I404" s="5">
        <v>149964.56359999999</v>
      </c>
      <c r="J404" s="5">
        <v>40256662.1994</v>
      </c>
      <c r="K404" s="6">
        <f t="shared" si="46"/>
        <v>167602986.98199999</v>
      </c>
      <c r="L404" s="11"/>
      <c r="M404" s="128"/>
      <c r="N404" s="128"/>
      <c r="O404" s="12">
        <v>14</v>
      </c>
      <c r="P404" s="5" t="s">
        <v>784</v>
      </c>
      <c r="Q404" s="5">
        <v>145619705.26989999</v>
      </c>
      <c r="R404" s="5">
        <v>0</v>
      </c>
      <c r="S404" s="5">
        <v>14335165.557600001</v>
      </c>
      <c r="T404" s="5">
        <v>2676828.5123000001</v>
      </c>
      <c r="U404" s="5">
        <v>191742.8437</v>
      </c>
      <c r="V404" s="5">
        <v>45632049.512100004</v>
      </c>
      <c r="W404" s="6">
        <f t="shared" si="47"/>
        <v>208455491.6956</v>
      </c>
    </row>
    <row r="405" spans="1:23" ht="24.95" customHeight="1" x14ac:dyDescent="0.2">
      <c r="A405" s="129"/>
      <c r="B405" s="127"/>
      <c r="C405" s="1">
        <v>17</v>
      </c>
      <c r="D405" s="5" t="s">
        <v>435</v>
      </c>
      <c r="E405" s="5">
        <v>130055694.3177</v>
      </c>
      <c r="F405" s="5">
        <v>0</v>
      </c>
      <c r="G405" s="5">
        <v>12803005.653000001</v>
      </c>
      <c r="H405" s="5">
        <v>2390725.8298999998</v>
      </c>
      <c r="I405" s="5">
        <v>171249.13570000001</v>
      </c>
      <c r="J405" s="5">
        <v>46354412.462300003</v>
      </c>
      <c r="K405" s="6">
        <f t="shared" si="46"/>
        <v>191775087.39859998</v>
      </c>
      <c r="L405" s="11"/>
      <c r="M405" s="1"/>
      <c r="N405" s="118" t="s">
        <v>847</v>
      </c>
      <c r="O405" s="119"/>
      <c r="P405" s="120"/>
      <c r="Q405" s="14">
        <f>SUM(Q391:Q404)</f>
        <v>1872640120.5403001</v>
      </c>
      <c r="R405" s="14">
        <f t="shared" ref="R405:V405" si="48">SUM(R391:R404)</f>
        <v>0</v>
      </c>
      <c r="S405" s="14">
        <f t="shared" si="48"/>
        <v>184347345.76609999</v>
      </c>
      <c r="T405" s="14">
        <f t="shared" si="48"/>
        <v>34423476.263500005</v>
      </c>
      <c r="U405" s="14">
        <f t="shared" si="48"/>
        <v>2465774.4041000004</v>
      </c>
      <c r="V405" s="14">
        <f t="shared" si="48"/>
        <v>574610500.722</v>
      </c>
      <c r="W405" s="8">
        <f t="shared" si="47"/>
        <v>2668487217.6960001</v>
      </c>
    </row>
    <row r="406" spans="1:23" ht="24.95" customHeight="1" x14ac:dyDescent="0.2">
      <c r="A406" s="129"/>
      <c r="B406" s="127"/>
      <c r="C406" s="1">
        <v>18</v>
      </c>
      <c r="D406" s="5" t="s">
        <v>436</v>
      </c>
      <c r="E406" s="5">
        <v>156362276.8624</v>
      </c>
      <c r="F406" s="5">
        <v>0</v>
      </c>
      <c r="G406" s="5">
        <v>15392690.9935</v>
      </c>
      <c r="H406" s="5">
        <v>2874301.9372</v>
      </c>
      <c r="I406" s="5">
        <v>205887.98449999999</v>
      </c>
      <c r="J406" s="5">
        <v>52372191.490000002</v>
      </c>
      <c r="K406" s="6">
        <f t="shared" si="46"/>
        <v>227207349.2676</v>
      </c>
      <c r="L406" s="11"/>
      <c r="M406" s="126">
        <v>37</v>
      </c>
      <c r="N406" s="126" t="s">
        <v>60</v>
      </c>
      <c r="O406" s="12">
        <v>1</v>
      </c>
      <c r="P406" s="5" t="s">
        <v>785</v>
      </c>
      <c r="Q406" s="5">
        <v>96192119.636000007</v>
      </c>
      <c r="R406" s="5">
        <v>0</v>
      </c>
      <c r="S406" s="5">
        <v>9469391.2322000004</v>
      </c>
      <c r="T406" s="5">
        <v>1768234.6494</v>
      </c>
      <c r="U406" s="5">
        <v>126659.7163</v>
      </c>
      <c r="V406" s="5">
        <v>293310348.3545</v>
      </c>
      <c r="W406" s="6">
        <f t="shared" si="47"/>
        <v>400866753.58840001</v>
      </c>
    </row>
    <row r="407" spans="1:23" ht="24.95" customHeight="1" x14ac:dyDescent="0.2">
      <c r="A407" s="129"/>
      <c r="B407" s="127"/>
      <c r="C407" s="1">
        <v>19</v>
      </c>
      <c r="D407" s="5" t="s">
        <v>437</v>
      </c>
      <c r="E407" s="5">
        <v>107502927.97040001</v>
      </c>
      <c r="F407" s="5">
        <v>0</v>
      </c>
      <c r="G407" s="5">
        <v>10582855.3047</v>
      </c>
      <c r="H407" s="5">
        <v>1976153.5859000001</v>
      </c>
      <c r="I407" s="5">
        <v>141553.0754</v>
      </c>
      <c r="J407" s="5">
        <v>38975542.571199998</v>
      </c>
      <c r="K407" s="6">
        <f t="shared" si="46"/>
        <v>159179032.50760001</v>
      </c>
      <c r="L407" s="11"/>
      <c r="M407" s="127"/>
      <c r="N407" s="127"/>
      <c r="O407" s="12">
        <v>2</v>
      </c>
      <c r="P407" s="5" t="s">
        <v>786</v>
      </c>
      <c r="Q407" s="5">
        <v>245555713.56110001</v>
      </c>
      <c r="R407" s="5">
        <v>0</v>
      </c>
      <c r="S407" s="5">
        <v>24173114.490200002</v>
      </c>
      <c r="T407" s="5">
        <v>4513884.5335999997</v>
      </c>
      <c r="U407" s="5">
        <v>323332.27649999998</v>
      </c>
      <c r="V407" s="5">
        <v>347486383.94309998</v>
      </c>
      <c r="W407" s="6">
        <f t="shared" si="47"/>
        <v>622052428.80449986</v>
      </c>
    </row>
    <row r="408" spans="1:23" ht="24.95" customHeight="1" x14ac:dyDescent="0.2">
      <c r="A408" s="129"/>
      <c r="B408" s="127"/>
      <c r="C408" s="1">
        <v>20</v>
      </c>
      <c r="D408" s="5" t="s">
        <v>438</v>
      </c>
      <c r="E408" s="5">
        <v>103586230.9719</v>
      </c>
      <c r="F408" s="5">
        <v>0</v>
      </c>
      <c r="G408" s="5">
        <v>10197285.921700001</v>
      </c>
      <c r="H408" s="5">
        <v>1904155.5951</v>
      </c>
      <c r="I408" s="5">
        <v>136395.81580000001</v>
      </c>
      <c r="J408" s="5">
        <v>36706631.486100003</v>
      </c>
      <c r="K408" s="6">
        <f t="shared" si="46"/>
        <v>152530699.7906</v>
      </c>
      <c r="L408" s="11"/>
      <c r="M408" s="127"/>
      <c r="N408" s="127"/>
      <c r="O408" s="12">
        <v>3</v>
      </c>
      <c r="P408" s="5" t="s">
        <v>787</v>
      </c>
      <c r="Q408" s="5">
        <v>138314818.368</v>
      </c>
      <c r="R408" s="5">
        <v>0</v>
      </c>
      <c r="S408" s="5">
        <v>13616054.3431</v>
      </c>
      <c r="T408" s="5">
        <v>2542547.719</v>
      </c>
      <c r="U408" s="5">
        <v>182124.22940000001</v>
      </c>
      <c r="V408" s="5">
        <v>306007343.00449997</v>
      </c>
      <c r="W408" s="6">
        <f t="shared" si="47"/>
        <v>460662887.66400003</v>
      </c>
    </row>
    <row r="409" spans="1:23" ht="24.95" customHeight="1" x14ac:dyDescent="0.2">
      <c r="A409" s="129"/>
      <c r="B409" s="127"/>
      <c r="C409" s="1">
        <v>21</v>
      </c>
      <c r="D409" s="5" t="s">
        <v>439</v>
      </c>
      <c r="E409" s="5">
        <v>150926208.87470001</v>
      </c>
      <c r="F409" s="5">
        <v>0</v>
      </c>
      <c r="G409" s="5">
        <v>14857550.955700001</v>
      </c>
      <c r="H409" s="5">
        <v>2774374.3774999999</v>
      </c>
      <c r="I409" s="5">
        <v>198730.11300000001</v>
      </c>
      <c r="J409" s="5">
        <v>52632944.360399999</v>
      </c>
      <c r="K409" s="6">
        <f t="shared" si="46"/>
        <v>221389808.68130001</v>
      </c>
      <c r="L409" s="11"/>
      <c r="M409" s="127"/>
      <c r="N409" s="127"/>
      <c r="O409" s="12">
        <v>4</v>
      </c>
      <c r="P409" s="5" t="s">
        <v>788</v>
      </c>
      <c r="Q409" s="5">
        <v>118537633.06110001</v>
      </c>
      <c r="R409" s="5">
        <v>0</v>
      </c>
      <c r="S409" s="5">
        <v>11669139.0879</v>
      </c>
      <c r="T409" s="5">
        <v>2178997.1031999998</v>
      </c>
      <c r="U409" s="5">
        <v>156082.87909999999</v>
      </c>
      <c r="V409" s="5">
        <v>300782806.40799999</v>
      </c>
      <c r="W409" s="6">
        <f t="shared" si="47"/>
        <v>433324658.53929996</v>
      </c>
    </row>
    <row r="410" spans="1:23" ht="24.95" customHeight="1" x14ac:dyDescent="0.2">
      <c r="A410" s="129"/>
      <c r="B410" s="127"/>
      <c r="C410" s="1">
        <v>22</v>
      </c>
      <c r="D410" s="5" t="s">
        <v>440</v>
      </c>
      <c r="E410" s="5">
        <v>100447255.796</v>
      </c>
      <c r="F410" s="5">
        <v>0</v>
      </c>
      <c r="G410" s="5">
        <v>9888277.4070999995</v>
      </c>
      <c r="H410" s="5">
        <v>1846453.9383</v>
      </c>
      <c r="I410" s="5">
        <v>132262.61129999999</v>
      </c>
      <c r="J410" s="5">
        <v>35772179.263300002</v>
      </c>
      <c r="K410" s="6">
        <f t="shared" si="46"/>
        <v>148086429.016</v>
      </c>
      <c r="L410" s="11"/>
      <c r="M410" s="127"/>
      <c r="N410" s="127"/>
      <c r="O410" s="12">
        <v>5</v>
      </c>
      <c r="P410" s="5" t="s">
        <v>789</v>
      </c>
      <c r="Q410" s="5">
        <v>112630907.2519</v>
      </c>
      <c r="R410" s="5">
        <v>0</v>
      </c>
      <c r="S410" s="5">
        <v>11087666.324899999</v>
      </c>
      <c r="T410" s="5">
        <v>2070417.7593</v>
      </c>
      <c r="U410" s="5">
        <v>148305.2751</v>
      </c>
      <c r="V410" s="5">
        <v>296238589.54830003</v>
      </c>
      <c r="W410" s="6">
        <f t="shared" si="47"/>
        <v>422175886.1595</v>
      </c>
    </row>
    <row r="411" spans="1:23" ht="24.95" customHeight="1" x14ac:dyDescent="0.2">
      <c r="A411" s="129"/>
      <c r="B411" s="127"/>
      <c r="C411" s="1">
        <v>23</v>
      </c>
      <c r="D411" s="5" t="s">
        <v>441</v>
      </c>
      <c r="E411" s="5">
        <v>101371857.3617</v>
      </c>
      <c r="F411" s="5">
        <v>0</v>
      </c>
      <c r="G411" s="5">
        <v>9979297.4822000004</v>
      </c>
      <c r="H411" s="5">
        <v>1863450.2633</v>
      </c>
      <c r="I411" s="5">
        <v>133480.06830000001</v>
      </c>
      <c r="J411" s="5">
        <v>35420772.2645</v>
      </c>
      <c r="K411" s="6">
        <f t="shared" si="46"/>
        <v>148768857.44</v>
      </c>
      <c r="L411" s="11"/>
      <c r="M411" s="128"/>
      <c r="N411" s="128"/>
      <c r="O411" s="12">
        <v>6</v>
      </c>
      <c r="P411" s="5" t="s">
        <v>790</v>
      </c>
      <c r="Q411" s="5">
        <v>115856425.70039999</v>
      </c>
      <c r="R411" s="5">
        <v>0</v>
      </c>
      <c r="S411" s="5">
        <v>11405194.374299999</v>
      </c>
      <c r="T411" s="5">
        <v>2129710.2825000002</v>
      </c>
      <c r="U411" s="5">
        <v>152552.4344</v>
      </c>
      <c r="V411" s="5">
        <v>295371168.7184</v>
      </c>
      <c r="W411" s="6">
        <f t="shared" si="47"/>
        <v>424915051.50999999</v>
      </c>
    </row>
    <row r="412" spans="1:23" ht="24.95" customHeight="1" thickBot="1" x14ac:dyDescent="0.25">
      <c r="A412" s="129"/>
      <c r="B412" s="127"/>
      <c r="C412" s="1">
        <v>24</v>
      </c>
      <c r="D412" s="5" t="s">
        <v>442</v>
      </c>
      <c r="E412" s="5">
        <v>130781893.2026</v>
      </c>
      <c r="F412" s="5">
        <v>0</v>
      </c>
      <c r="G412" s="5">
        <v>12874494.475299999</v>
      </c>
      <c r="H412" s="5">
        <v>2404075.0526000001</v>
      </c>
      <c r="I412" s="5">
        <v>172205.3486</v>
      </c>
      <c r="J412" s="5">
        <v>45053807.8389</v>
      </c>
      <c r="K412" s="6">
        <f t="shared" si="46"/>
        <v>191286475.91800001</v>
      </c>
      <c r="L412" s="11"/>
      <c r="M412" s="1"/>
      <c r="N412" s="118"/>
      <c r="O412" s="119"/>
      <c r="P412" s="120"/>
      <c r="Q412" s="17">
        <f>SUM(Q406:Q411)</f>
        <v>827087617.57850003</v>
      </c>
      <c r="R412" s="17">
        <f t="shared" ref="R412:V412" si="49">SUM(R406:R411)</f>
        <v>0</v>
      </c>
      <c r="S412" s="17">
        <f t="shared" si="49"/>
        <v>81420559.852600008</v>
      </c>
      <c r="T412" s="17">
        <f t="shared" si="49"/>
        <v>15203792.047</v>
      </c>
      <c r="U412" s="17">
        <f t="shared" si="49"/>
        <v>1089056.8107999999</v>
      </c>
      <c r="V412" s="17">
        <f t="shared" si="49"/>
        <v>1839196639.9768</v>
      </c>
      <c r="W412" s="8">
        <f t="shared" si="47"/>
        <v>2763997666.2656999</v>
      </c>
    </row>
    <row r="413" spans="1:23" ht="24.95" customHeight="1" thickTop="1" thickBot="1" x14ac:dyDescent="0.25">
      <c r="A413" s="129"/>
      <c r="B413" s="127"/>
      <c r="C413" s="1">
        <v>25</v>
      </c>
      <c r="D413" s="5" t="s">
        <v>443</v>
      </c>
      <c r="E413" s="5">
        <v>133630095.7217</v>
      </c>
      <c r="F413" s="5">
        <v>0</v>
      </c>
      <c r="G413" s="5">
        <v>13154878.6073</v>
      </c>
      <c r="H413" s="5">
        <v>2456431.6324</v>
      </c>
      <c r="I413" s="5">
        <v>175955.68210000001</v>
      </c>
      <c r="J413" s="5">
        <v>47400884.599799998</v>
      </c>
      <c r="K413" s="6">
        <f t="shared" si="46"/>
        <v>196818246.24329999</v>
      </c>
      <c r="L413" s="11"/>
      <c r="M413" s="118"/>
      <c r="N413" s="119"/>
      <c r="O413" s="119"/>
      <c r="P413" s="120"/>
      <c r="Q413" s="10">
        <v>91027771788.123398</v>
      </c>
      <c r="R413" s="14">
        <v>-772030462.91540003</v>
      </c>
      <c r="S413" s="14">
        <v>8961000000.0007</v>
      </c>
      <c r="T413" s="14">
        <v>1673301937.2485998</v>
      </c>
      <c r="U413" s="14">
        <v>119859628.8118</v>
      </c>
      <c r="V413" s="14">
        <v>35101464577.812294</v>
      </c>
      <c r="W413" s="8">
        <f t="shared" si="47"/>
        <v>136111367469.08139</v>
      </c>
    </row>
    <row r="414" spans="1:23" ht="13.5" thickTop="1" x14ac:dyDescent="0.2">
      <c r="E414" s="27">
        <f>SUM(E389:E413)</f>
        <v>2987060768.5175004</v>
      </c>
      <c r="F414" s="27">
        <f t="shared" ref="F414:K414" si="50">SUM(F389:F413)</f>
        <v>0</v>
      </c>
      <c r="G414" s="27">
        <f t="shared" si="50"/>
        <v>294053682.96819997</v>
      </c>
      <c r="H414" s="27">
        <f t="shared" si="50"/>
        <v>54909116.992100008</v>
      </c>
      <c r="I414" s="27">
        <f t="shared" si="50"/>
        <v>3933173.2274999996</v>
      </c>
      <c r="J414" s="27">
        <f t="shared" si="50"/>
        <v>1041477509.3304998</v>
      </c>
      <c r="K414" s="27">
        <f t="shared" si="50"/>
        <v>4381434251.0358</v>
      </c>
    </row>
  </sheetData>
  <mergeCells count="116"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7"/>
  <sheetViews>
    <sheetView tabSelected="1" topLeftCell="A2" workbookViewId="0">
      <selection activeCell="A47" sqref="A47:XFD55"/>
    </sheetView>
  </sheetViews>
  <sheetFormatPr defaultRowHeight="12.75" x14ac:dyDescent="0.2"/>
  <cols>
    <col min="2" max="2" width="24.140625" customWidth="1"/>
    <col min="4" max="7" width="25.5703125" customWidth="1"/>
    <col min="8" max="8" width="26.85546875" customWidth="1"/>
    <col min="9" max="9" width="25" customWidth="1"/>
    <col min="10" max="10" width="26.140625" customWidth="1"/>
    <col min="11" max="11" width="8.42578125" customWidth="1"/>
    <col min="12" max="12" width="18.7109375" bestFit="1" customWidth="1"/>
  </cols>
  <sheetData>
    <row r="1" spans="1:11" ht="27" x14ac:dyDescent="0.3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5.5" x14ac:dyDescent="0.3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5"/>
    </row>
    <row r="3" spans="1:11" ht="20.25" x14ac:dyDescent="0.3">
      <c r="A3" s="136" t="s">
        <v>911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ht="19.5" x14ac:dyDescent="0.35">
      <c r="A4" s="89"/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9" t="s">
        <v>912</v>
      </c>
      <c r="K4" s="90"/>
    </row>
    <row r="5" spans="1:11" ht="57.75" customHeight="1" x14ac:dyDescent="0.25">
      <c r="A5" s="91" t="s">
        <v>0</v>
      </c>
      <c r="B5" s="91" t="s">
        <v>13</v>
      </c>
      <c r="C5" s="92" t="s">
        <v>1</v>
      </c>
      <c r="D5" s="93" t="s">
        <v>4</v>
      </c>
      <c r="E5" s="94" t="s">
        <v>880</v>
      </c>
      <c r="F5" s="94" t="s">
        <v>916</v>
      </c>
      <c r="G5" s="94" t="s">
        <v>915</v>
      </c>
      <c r="H5" s="93" t="s">
        <v>905</v>
      </c>
      <c r="I5" s="91" t="s">
        <v>9</v>
      </c>
      <c r="J5" s="91" t="s">
        <v>12</v>
      </c>
      <c r="K5" s="91" t="s">
        <v>0</v>
      </c>
    </row>
    <row r="6" spans="1:11" ht="18.75" x14ac:dyDescent="0.3">
      <c r="A6" s="95"/>
      <c r="B6" s="95"/>
      <c r="C6" s="95"/>
      <c r="D6" s="70" t="s">
        <v>900</v>
      </c>
      <c r="E6" s="70" t="s">
        <v>900</v>
      </c>
      <c r="F6" s="70" t="s">
        <v>900</v>
      </c>
      <c r="G6" s="70" t="s">
        <v>900</v>
      </c>
      <c r="H6" s="70" t="s">
        <v>900</v>
      </c>
      <c r="I6" s="70" t="s">
        <v>900</v>
      </c>
      <c r="J6" s="70" t="s">
        <v>900</v>
      </c>
      <c r="K6" s="95"/>
    </row>
    <row r="7" spans="1:11" ht="18.75" x14ac:dyDescent="0.3">
      <c r="A7" s="96">
        <v>1</v>
      </c>
      <c r="B7" s="95" t="s">
        <v>24</v>
      </c>
      <c r="C7" s="96">
        <v>17</v>
      </c>
      <c r="D7" s="95">
        <v>1889387825.9762001</v>
      </c>
      <c r="E7" s="95">
        <v>0</v>
      </c>
      <c r="F7" s="95">
        <v>185996031.49660003</v>
      </c>
      <c r="G7" s="95">
        <v>34731338.000600003</v>
      </c>
      <c r="H7" s="95">
        <v>2487826.7264999999</v>
      </c>
      <c r="I7" s="95">
        <v>613663836.91170001</v>
      </c>
      <c r="J7" s="95">
        <f>D7+E7+F7+G7+H7+I7</f>
        <v>2726266859.1116004</v>
      </c>
      <c r="K7" s="97">
        <v>1</v>
      </c>
    </row>
    <row r="8" spans="1:11" ht="18.75" x14ac:dyDescent="0.3">
      <c r="A8" s="96">
        <v>2</v>
      </c>
      <c r="B8" s="95" t="s">
        <v>25</v>
      </c>
      <c r="C8" s="96">
        <v>21</v>
      </c>
      <c r="D8" s="95">
        <v>2383191571.1335001</v>
      </c>
      <c r="E8" s="95">
        <v>0</v>
      </c>
      <c r="F8" s="95">
        <v>234607298.95299998</v>
      </c>
      <c r="G8" s="95">
        <v>43808598.1285</v>
      </c>
      <c r="H8" s="95">
        <v>3138036.3542999998</v>
      </c>
      <c r="I8" s="95">
        <v>732049337.00940001</v>
      </c>
      <c r="J8" s="95">
        <f t="shared" ref="J8:J43" si="0">D8+E8+F8+G8+H8+I8</f>
        <v>3396794841.5787001</v>
      </c>
      <c r="K8" s="97">
        <v>2</v>
      </c>
    </row>
    <row r="9" spans="1:11" ht="18.75" x14ac:dyDescent="0.3">
      <c r="A9" s="96">
        <v>3</v>
      </c>
      <c r="B9" s="95" t="s">
        <v>26</v>
      </c>
      <c r="C9" s="96">
        <v>31</v>
      </c>
      <c r="D9" s="95">
        <v>3174271129.8529</v>
      </c>
      <c r="E9" s="95">
        <v>0</v>
      </c>
      <c r="F9" s="95">
        <v>312483136.03469986</v>
      </c>
      <c r="G9" s="95">
        <v>58350478.393799998</v>
      </c>
      <c r="H9" s="95">
        <v>4179680.0240000002</v>
      </c>
      <c r="I9" s="95">
        <v>1004799010.0628999</v>
      </c>
      <c r="J9" s="95">
        <f t="shared" si="0"/>
        <v>4554083434.3682995</v>
      </c>
      <c r="K9" s="97">
        <v>3</v>
      </c>
    </row>
    <row r="10" spans="1:11" ht="18.75" x14ac:dyDescent="0.3">
      <c r="A10" s="96">
        <v>4</v>
      </c>
      <c r="B10" s="95" t="s">
        <v>27</v>
      </c>
      <c r="C10" s="96">
        <v>21</v>
      </c>
      <c r="D10" s="95">
        <v>2396070591.0488</v>
      </c>
      <c r="E10" s="95">
        <v>0</v>
      </c>
      <c r="F10" s="95">
        <v>235875141.66990003</v>
      </c>
      <c r="G10" s="95">
        <v>44045344.437700003</v>
      </c>
      <c r="H10" s="95">
        <v>3154994.6354</v>
      </c>
      <c r="I10" s="95">
        <v>812787670.65559995</v>
      </c>
      <c r="J10" s="95">
        <f t="shared" si="0"/>
        <v>3491933742.4473996</v>
      </c>
      <c r="K10" s="97">
        <v>4</v>
      </c>
    </row>
    <row r="11" spans="1:11" ht="18.75" x14ac:dyDescent="0.3">
      <c r="A11" s="96">
        <v>5</v>
      </c>
      <c r="B11" s="95" t="s">
        <v>28</v>
      </c>
      <c r="C11" s="96">
        <v>20</v>
      </c>
      <c r="D11" s="95">
        <v>2720014273.3330002</v>
      </c>
      <c r="E11" s="95">
        <v>0</v>
      </c>
      <c r="F11" s="95">
        <v>267764962.54419994</v>
      </c>
      <c r="G11" s="95">
        <v>50000181.961000003</v>
      </c>
      <c r="H11" s="95">
        <v>3581543.2450000001</v>
      </c>
      <c r="I11" s="95">
        <v>810726164.39670002</v>
      </c>
      <c r="J11" s="95">
        <f t="shared" si="0"/>
        <v>3852087125.4798999</v>
      </c>
      <c r="K11" s="97">
        <v>5</v>
      </c>
    </row>
    <row r="12" spans="1:11" ht="18.75" x14ac:dyDescent="0.3">
      <c r="A12" s="96">
        <v>6</v>
      </c>
      <c r="B12" s="95" t="s">
        <v>29</v>
      </c>
      <c r="C12" s="96">
        <v>8</v>
      </c>
      <c r="D12" s="95">
        <v>1107145370.8347001</v>
      </c>
      <c r="E12" s="95">
        <v>0</v>
      </c>
      <c r="F12" s="95">
        <v>108990140.84560001</v>
      </c>
      <c r="G12" s="95">
        <v>20351904.231400002</v>
      </c>
      <c r="H12" s="95">
        <v>1457819.1972000001</v>
      </c>
      <c r="I12" s="95">
        <v>320320981.31870002</v>
      </c>
      <c r="J12" s="95">
        <f t="shared" si="0"/>
        <v>1558266216.4276004</v>
      </c>
      <c r="K12" s="97">
        <v>6</v>
      </c>
    </row>
    <row r="13" spans="1:11" ht="18.75" x14ac:dyDescent="0.3">
      <c r="A13" s="96">
        <v>7</v>
      </c>
      <c r="B13" s="95" t="s">
        <v>30</v>
      </c>
      <c r="C13" s="96">
        <v>23</v>
      </c>
      <c r="D13" s="95">
        <v>2959796502.5539999</v>
      </c>
      <c r="E13" s="95">
        <f>-139538498.52</f>
        <v>-139538498.52000001</v>
      </c>
      <c r="F13" s="95">
        <v>291369720.89240003</v>
      </c>
      <c r="G13" s="95">
        <v>54407936.4384</v>
      </c>
      <c r="H13" s="95">
        <v>3897273.3616999998</v>
      </c>
      <c r="I13" s="95">
        <v>845219923.82529998</v>
      </c>
      <c r="J13" s="95">
        <f t="shared" si="0"/>
        <v>4015152858.5517998</v>
      </c>
      <c r="K13" s="97">
        <v>7</v>
      </c>
    </row>
    <row r="14" spans="1:11" ht="18.75" x14ac:dyDescent="0.3">
      <c r="A14" s="96">
        <v>8</v>
      </c>
      <c r="B14" s="95" t="s">
        <v>31</v>
      </c>
      <c r="C14" s="96">
        <v>27</v>
      </c>
      <c r="D14" s="95">
        <v>3213452021.5014</v>
      </c>
      <c r="E14" s="95">
        <v>0</v>
      </c>
      <c r="F14" s="95">
        <v>316340200.34789997</v>
      </c>
      <c r="G14" s="95">
        <v>59070714.214100003</v>
      </c>
      <c r="H14" s="95">
        <v>4231270.9512</v>
      </c>
      <c r="I14" s="95">
        <v>927675171.18159997</v>
      </c>
      <c r="J14" s="95">
        <f t="shared" si="0"/>
        <v>4520769378.1961994</v>
      </c>
      <c r="K14" s="97">
        <v>8</v>
      </c>
    </row>
    <row r="15" spans="1:11" ht="18.75" x14ac:dyDescent="0.3">
      <c r="A15" s="96">
        <v>9</v>
      </c>
      <c r="B15" s="95" t="s">
        <v>32</v>
      </c>
      <c r="C15" s="96">
        <v>18</v>
      </c>
      <c r="D15" s="95">
        <v>2071611307.6795001</v>
      </c>
      <c r="E15" s="95">
        <f>-38551266.1</f>
        <v>-38551266.100000001</v>
      </c>
      <c r="F15" s="95">
        <v>203934563.7432</v>
      </c>
      <c r="G15" s="95">
        <v>38081028.968099996</v>
      </c>
      <c r="H15" s="95">
        <v>2727767.1142000002</v>
      </c>
      <c r="I15" s="95">
        <v>630998443.60650003</v>
      </c>
      <c r="J15" s="95">
        <f t="shared" si="0"/>
        <v>2908801845.0115004</v>
      </c>
      <c r="K15" s="97">
        <v>9</v>
      </c>
    </row>
    <row r="16" spans="1:11" ht="18.75" x14ac:dyDescent="0.3">
      <c r="A16" s="96">
        <v>10</v>
      </c>
      <c r="B16" s="95" t="s">
        <v>33</v>
      </c>
      <c r="C16" s="96">
        <v>25</v>
      </c>
      <c r="D16" s="95">
        <v>2654472776.2248001</v>
      </c>
      <c r="E16" s="95">
        <v>0</v>
      </c>
      <c r="F16" s="95">
        <v>261312894.74090004</v>
      </c>
      <c r="G16" s="95">
        <v>48795376.966600001</v>
      </c>
      <c r="H16" s="95">
        <v>3495242.3354000002</v>
      </c>
      <c r="I16" s="95">
        <v>927123265.42610002</v>
      </c>
      <c r="J16" s="95">
        <f t="shared" si="0"/>
        <v>3895199555.6938</v>
      </c>
      <c r="K16" s="97">
        <v>10</v>
      </c>
    </row>
    <row r="17" spans="1:11" ht="18.75" x14ac:dyDescent="0.3">
      <c r="A17" s="96">
        <v>11</v>
      </c>
      <c r="B17" s="95" t="s">
        <v>34</v>
      </c>
      <c r="C17" s="96">
        <v>13</v>
      </c>
      <c r="D17" s="95">
        <v>1532444535.5323</v>
      </c>
      <c r="E17" s="95">
        <f>-46086075.8654</f>
        <v>-46086075.865400001</v>
      </c>
      <c r="F17" s="95">
        <v>150857647.2119</v>
      </c>
      <c r="G17" s="95">
        <v>28169891.008699998</v>
      </c>
      <c r="H17" s="95">
        <v>2017826.3139</v>
      </c>
      <c r="I17" s="95">
        <v>473694085.79659998</v>
      </c>
      <c r="J17" s="95">
        <f t="shared" si="0"/>
        <v>2141097909.9979997</v>
      </c>
      <c r="K17" s="97">
        <v>11</v>
      </c>
    </row>
    <row r="18" spans="1:11" ht="18.75" x14ac:dyDescent="0.3">
      <c r="A18" s="96">
        <v>12</v>
      </c>
      <c r="B18" s="95" t="s">
        <v>35</v>
      </c>
      <c r="C18" s="96">
        <v>18</v>
      </c>
      <c r="D18" s="95">
        <v>2031030958.8281</v>
      </c>
      <c r="E18" s="95">
        <v>0</v>
      </c>
      <c r="F18" s="95">
        <v>199939733.38630006</v>
      </c>
      <c r="G18" s="95">
        <v>37335067.8728</v>
      </c>
      <c r="H18" s="95">
        <v>2674333.4706999999</v>
      </c>
      <c r="I18" s="95">
        <v>698924092.1918</v>
      </c>
      <c r="J18" s="95">
        <f t="shared" si="0"/>
        <v>2969904185.7496996</v>
      </c>
      <c r="K18" s="97">
        <v>12</v>
      </c>
    </row>
    <row r="19" spans="1:11" ht="18.75" x14ac:dyDescent="0.3">
      <c r="A19" s="96">
        <v>13</v>
      </c>
      <c r="B19" s="95" t="s">
        <v>36</v>
      </c>
      <c r="C19" s="96">
        <v>16</v>
      </c>
      <c r="D19" s="95">
        <v>1612712235.3257999</v>
      </c>
      <c r="E19" s="95">
        <v>0</v>
      </c>
      <c r="F19" s="95">
        <v>158759398.99300003</v>
      </c>
      <c r="G19" s="95">
        <v>29645397.822799999</v>
      </c>
      <c r="H19" s="95">
        <v>2123517.7585</v>
      </c>
      <c r="I19" s="95">
        <v>552338387.65390003</v>
      </c>
      <c r="J19" s="95">
        <f t="shared" si="0"/>
        <v>2355578937.5539999</v>
      </c>
      <c r="K19" s="97">
        <v>13</v>
      </c>
    </row>
    <row r="20" spans="1:11" ht="18.75" x14ac:dyDescent="0.3">
      <c r="A20" s="96">
        <v>14</v>
      </c>
      <c r="B20" s="95" t="s">
        <v>37</v>
      </c>
      <c r="C20" s="96">
        <v>17</v>
      </c>
      <c r="D20" s="95">
        <v>2063557649.5107</v>
      </c>
      <c r="E20" s="95">
        <v>0</v>
      </c>
      <c r="F20" s="95">
        <v>203141741.62480006</v>
      </c>
      <c r="G20" s="95">
        <v>37932984.019299999</v>
      </c>
      <c r="H20" s="95">
        <v>2717162.5652000001</v>
      </c>
      <c r="I20" s="95">
        <v>664630295.18079996</v>
      </c>
      <c r="J20" s="95">
        <f t="shared" si="0"/>
        <v>2971979832.9007998</v>
      </c>
      <c r="K20" s="97">
        <v>14</v>
      </c>
    </row>
    <row r="21" spans="1:11" ht="18.75" x14ac:dyDescent="0.3">
      <c r="A21" s="96">
        <v>15</v>
      </c>
      <c r="B21" s="95" t="s">
        <v>38</v>
      </c>
      <c r="C21" s="96">
        <v>11</v>
      </c>
      <c r="D21" s="95">
        <v>1413951142.6882</v>
      </c>
      <c r="E21" s="95">
        <f>-53983557.43</f>
        <v>-53983557.43</v>
      </c>
      <c r="F21" s="95">
        <v>139192863.24089998</v>
      </c>
      <c r="G21" s="95">
        <v>25991707.143300001</v>
      </c>
      <c r="H21" s="95">
        <v>1861801.6873999999</v>
      </c>
      <c r="I21" s="95">
        <v>434166449.95060003</v>
      </c>
      <c r="J21" s="95">
        <f t="shared" si="0"/>
        <v>1961180407.2804003</v>
      </c>
      <c r="K21" s="97">
        <v>15</v>
      </c>
    </row>
    <row r="22" spans="1:11" ht="18.75" x14ac:dyDescent="0.3">
      <c r="A22" s="96">
        <v>16</v>
      </c>
      <c r="B22" s="95" t="s">
        <v>39</v>
      </c>
      <c r="C22" s="96">
        <v>27</v>
      </c>
      <c r="D22" s="95">
        <v>2765626284.9101</v>
      </c>
      <c r="E22" s="95">
        <v>0</v>
      </c>
      <c r="F22" s="95">
        <v>272255122.28059995</v>
      </c>
      <c r="G22" s="95">
        <v>50838636.707599998</v>
      </c>
      <c r="H22" s="95">
        <v>3641602.2650000001</v>
      </c>
      <c r="I22" s="95">
        <v>920715185.99220002</v>
      </c>
      <c r="J22" s="95">
        <f t="shared" si="0"/>
        <v>4013076832.1554999</v>
      </c>
      <c r="K22" s="97">
        <v>16</v>
      </c>
    </row>
    <row r="23" spans="1:11" ht="18.75" x14ac:dyDescent="0.3">
      <c r="A23" s="96">
        <v>17</v>
      </c>
      <c r="B23" s="95" t="s">
        <v>40</v>
      </c>
      <c r="C23" s="96">
        <v>27</v>
      </c>
      <c r="D23" s="95">
        <v>2905550804.8179998</v>
      </c>
      <c r="E23" s="95">
        <v>0</v>
      </c>
      <c r="F23" s="95">
        <v>286029639.64219999</v>
      </c>
      <c r="G23" s="95">
        <v>53410774.4811</v>
      </c>
      <c r="H23" s="95">
        <v>3825846.0480999998</v>
      </c>
      <c r="I23" s="95">
        <v>991429583.44519997</v>
      </c>
      <c r="J23" s="95">
        <f t="shared" si="0"/>
        <v>4240246648.4345999</v>
      </c>
      <c r="K23" s="97">
        <v>17</v>
      </c>
    </row>
    <row r="24" spans="1:11" ht="18.75" x14ac:dyDescent="0.3">
      <c r="A24" s="96">
        <v>18</v>
      </c>
      <c r="B24" s="95" t="s">
        <v>41</v>
      </c>
      <c r="C24" s="96">
        <v>23</v>
      </c>
      <c r="D24" s="95">
        <v>3267567006.7308998</v>
      </c>
      <c r="E24" s="95">
        <v>0</v>
      </c>
      <c r="F24" s="95">
        <v>321667413.93470001</v>
      </c>
      <c r="G24" s="95">
        <v>60065473.3719</v>
      </c>
      <c r="H24" s="95">
        <v>4302526.1503999997</v>
      </c>
      <c r="I24" s="95">
        <v>1049734989.9220999</v>
      </c>
      <c r="J24" s="95">
        <f t="shared" si="0"/>
        <v>4703337410.1099997</v>
      </c>
      <c r="K24" s="97">
        <v>18</v>
      </c>
    </row>
    <row r="25" spans="1:11" ht="18.75" x14ac:dyDescent="0.3">
      <c r="A25" s="96">
        <v>19</v>
      </c>
      <c r="B25" s="95" t="s">
        <v>42</v>
      </c>
      <c r="C25" s="96">
        <v>44</v>
      </c>
      <c r="D25" s="95">
        <v>5202246723.9274998</v>
      </c>
      <c r="E25" s="95">
        <v>0</v>
      </c>
      <c r="F25" s="95">
        <v>512122091.72410011</v>
      </c>
      <c r="G25" s="95">
        <v>95629381.5634</v>
      </c>
      <c r="H25" s="95">
        <v>6849990.3827</v>
      </c>
      <c r="I25" s="95">
        <v>1811841336.6091001</v>
      </c>
      <c r="J25" s="95">
        <f t="shared" si="0"/>
        <v>7628689524.2068005</v>
      </c>
      <c r="K25" s="97">
        <v>19</v>
      </c>
    </row>
    <row r="26" spans="1:11" ht="18.75" x14ac:dyDescent="0.3">
      <c r="A26" s="96">
        <v>20</v>
      </c>
      <c r="B26" s="95" t="s">
        <v>43</v>
      </c>
      <c r="C26" s="96">
        <v>34</v>
      </c>
      <c r="D26" s="95">
        <v>3960558980.6127</v>
      </c>
      <c r="E26" s="95">
        <v>0</v>
      </c>
      <c r="F26" s="95">
        <v>389887265.48049998</v>
      </c>
      <c r="G26" s="95">
        <v>72804275.933300003</v>
      </c>
      <c r="H26" s="95">
        <v>5215014.2750000004</v>
      </c>
      <c r="I26" s="95">
        <v>1216836591.9797001</v>
      </c>
      <c r="J26" s="95">
        <f t="shared" si="0"/>
        <v>5645302128.2811995</v>
      </c>
      <c r="K26" s="97">
        <v>20</v>
      </c>
    </row>
    <row r="27" spans="1:11" ht="18.75" x14ac:dyDescent="0.3">
      <c r="A27" s="96">
        <v>21</v>
      </c>
      <c r="B27" s="95" t="s">
        <v>44</v>
      </c>
      <c r="C27" s="96">
        <v>21</v>
      </c>
      <c r="D27" s="95">
        <v>2499537839.7459002</v>
      </c>
      <c r="E27" s="95">
        <v>0</v>
      </c>
      <c r="F27" s="95">
        <v>246060714.68050003</v>
      </c>
      <c r="G27" s="95">
        <v>45947312.861699998</v>
      </c>
      <c r="H27" s="95">
        <v>3291233.7826999999</v>
      </c>
      <c r="I27" s="95">
        <v>729249345.13110006</v>
      </c>
      <c r="J27" s="95">
        <f t="shared" si="0"/>
        <v>3524086446.2019005</v>
      </c>
      <c r="K27" s="97">
        <v>21</v>
      </c>
    </row>
    <row r="28" spans="1:11" ht="18.75" x14ac:dyDescent="0.3">
      <c r="A28" s="96">
        <v>22</v>
      </c>
      <c r="B28" s="95" t="s">
        <v>45</v>
      </c>
      <c r="C28" s="96">
        <v>21</v>
      </c>
      <c r="D28" s="95">
        <v>2583455444.8115001</v>
      </c>
      <c r="E28" s="95">
        <f>-89972595.51</f>
        <v>-89972595.510000005</v>
      </c>
      <c r="F28" s="95">
        <v>254321772.20429999</v>
      </c>
      <c r="G28" s="95">
        <v>47489913.415200002</v>
      </c>
      <c r="H28" s="95">
        <v>3401731.1923000002</v>
      </c>
      <c r="I28" s="95">
        <v>739832351.07490003</v>
      </c>
      <c r="J28" s="95">
        <f t="shared" si="0"/>
        <v>3538528617.1882</v>
      </c>
      <c r="K28" s="97">
        <v>22</v>
      </c>
    </row>
    <row r="29" spans="1:11" ht="18.75" x14ac:dyDescent="0.3">
      <c r="A29" s="96">
        <v>23</v>
      </c>
      <c r="B29" s="95" t="s">
        <v>46</v>
      </c>
      <c r="C29" s="96">
        <v>16</v>
      </c>
      <c r="D29" s="95">
        <v>1828065331.0385001</v>
      </c>
      <c r="E29" s="95">
        <v>0</v>
      </c>
      <c r="F29" s="95">
        <v>179959292.74839997</v>
      </c>
      <c r="G29" s="95">
        <v>33604088.068499997</v>
      </c>
      <c r="H29" s="95">
        <v>2407081.1327999998</v>
      </c>
      <c r="I29" s="95">
        <v>547423329.5733</v>
      </c>
      <c r="J29" s="95">
        <f t="shared" si="0"/>
        <v>2591459122.5615001</v>
      </c>
      <c r="K29" s="97">
        <v>23</v>
      </c>
    </row>
    <row r="30" spans="1:11" ht="18.75" x14ac:dyDescent="0.3">
      <c r="A30" s="96">
        <v>24</v>
      </c>
      <c r="B30" s="95" t="s">
        <v>47</v>
      </c>
      <c r="C30" s="96">
        <v>20</v>
      </c>
      <c r="D30" s="95">
        <v>3114102323.0517001</v>
      </c>
      <c r="E30" s="95">
        <v>0</v>
      </c>
      <c r="F30" s="95">
        <v>306559969.21270001</v>
      </c>
      <c r="G30" s="95">
        <v>57244435.929899998</v>
      </c>
      <c r="H30" s="95">
        <v>4100453.5340999998</v>
      </c>
      <c r="I30" s="95">
        <v>5391228399.7358999</v>
      </c>
      <c r="J30" s="95">
        <f t="shared" si="0"/>
        <v>8873235581.4643002</v>
      </c>
      <c r="K30" s="97">
        <v>24</v>
      </c>
    </row>
    <row r="31" spans="1:11" ht="18.75" x14ac:dyDescent="0.3">
      <c r="A31" s="96">
        <v>25</v>
      </c>
      <c r="B31" s="95" t="s">
        <v>48</v>
      </c>
      <c r="C31" s="96">
        <v>13</v>
      </c>
      <c r="D31" s="95">
        <v>1630949350.3408999</v>
      </c>
      <c r="E31" s="95">
        <f>-39238127.24</f>
        <v>-39238127.240000002</v>
      </c>
      <c r="F31" s="95">
        <v>160554705.9025</v>
      </c>
      <c r="G31" s="95">
        <v>29980638.3686</v>
      </c>
      <c r="H31" s="95">
        <v>2147531.2412</v>
      </c>
      <c r="I31" s="95">
        <v>458814445.29210001</v>
      </c>
      <c r="J31" s="95">
        <f t="shared" si="0"/>
        <v>2243208543.9052997</v>
      </c>
      <c r="K31" s="97">
        <v>25</v>
      </c>
    </row>
    <row r="32" spans="1:11" ht="18.75" x14ac:dyDescent="0.3">
      <c r="A32" s="96">
        <v>26</v>
      </c>
      <c r="B32" s="95" t="s">
        <v>49</v>
      </c>
      <c r="C32" s="96">
        <v>25</v>
      </c>
      <c r="D32" s="95">
        <v>3018761440.7233</v>
      </c>
      <c r="E32" s="95">
        <v>0</v>
      </c>
      <c r="F32" s="95">
        <v>297174375.8962</v>
      </c>
      <c r="G32" s="95">
        <v>55491848.999799997</v>
      </c>
      <c r="H32" s="95">
        <v>3974914.6735</v>
      </c>
      <c r="I32" s="95">
        <v>886830134.35780001</v>
      </c>
      <c r="J32" s="95">
        <f t="shared" si="0"/>
        <v>4262232714.6506004</v>
      </c>
      <c r="K32" s="97">
        <v>26</v>
      </c>
    </row>
    <row r="33" spans="1:12" ht="18.75" x14ac:dyDescent="0.3">
      <c r="A33" s="96">
        <v>27</v>
      </c>
      <c r="B33" s="95" t="s">
        <v>50</v>
      </c>
      <c r="C33" s="96">
        <v>20</v>
      </c>
      <c r="D33" s="95">
        <v>2153573497.0697999</v>
      </c>
      <c r="E33" s="95">
        <v>-115776950.40000001</v>
      </c>
      <c r="F33" s="95">
        <v>212003125.28959998</v>
      </c>
      <c r="G33" s="95">
        <v>39587684.438199997</v>
      </c>
      <c r="H33" s="95">
        <v>2835689.7560999999</v>
      </c>
      <c r="I33" s="95">
        <v>785074099.17340004</v>
      </c>
      <c r="J33" s="95">
        <f t="shared" si="0"/>
        <v>3077297145.3270998</v>
      </c>
      <c r="K33" s="97">
        <v>27</v>
      </c>
    </row>
    <row r="34" spans="1:12" ht="18.75" x14ac:dyDescent="0.3">
      <c r="A34" s="96">
        <v>28</v>
      </c>
      <c r="B34" s="95" t="s">
        <v>51</v>
      </c>
      <c r="C34" s="96">
        <v>18</v>
      </c>
      <c r="D34" s="95">
        <v>2056798912.783</v>
      </c>
      <c r="E34" s="95">
        <f>-47177126.82</f>
        <v>-47177126.82</v>
      </c>
      <c r="F34" s="95">
        <v>202476394.79030004</v>
      </c>
      <c r="G34" s="95">
        <v>37808742.734999999</v>
      </c>
      <c r="H34" s="95">
        <v>2708263.0869999998</v>
      </c>
      <c r="I34" s="95">
        <v>691930472.33870006</v>
      </c>
      <c r="J34" s="95">
        <f t="shared" si="0"/>
        <v>2944545658.9140005</v>
      </c>
      <c r="K34" s="97">
        <v>28</v>
      </c>
    </row>
    <row r="35" spans="1:12" ht="18.75" x14ac:dyDescent="0.3">
      <c r="A35" s="96">
        <v>29</v>
      </c>
      <c r="B35" s="95" t="s">
        <v>52</v>
      </c>
      <c r="C35" s="96">
        <v>30</v>
      </c>
      <c r="D35" s="95">
        <v>2785986129.8586998</v>
      </c>
      <c r="E35" s="95">
        <f>-82028645.4</f>
        <v>-82028645.400000006</v>
      </c>
      <c r="F35" s="95">
        <v>274259395.99809998</v>
      </c>
      <c r="G35" s="95">
        <v>51212897.961499996</v>
      </c>
      <c r="H35" s="95">
        <v>3668410.8248000001</v>
      </c>
      <c r="I35" s="95">
        <v>942728072.31550002</v>
      </c>
      <c r="J35" s="95">
        <f t="shared" si="0"/>
        <v>3975826261.5585995</v>
      </c>
      <c r="K35" s="97">
        <v>29</v>
      </c>
    </row>
    <row r="36" spans="1:12" ht="18.75" x14ac:dyDescent="0.3">
      <c r="A36" s="96">
        <v>30</v>
      </c>
      <c r="B36" s="95" t="s">
        <v>53</v>
      </c>
      <c r="C36" s="96">
        <v>33</v>
      </c>
      <c r="D36" s="95">
        <v>3514304128.1078</v>
      </c>
      <c r="E36" s="95">
        <f>-83688581.46</f>
        <v>-83688581.459999993</v>
      </c>
      <c r="F36" s="95">
        <v>345956829.14520001</v>
      </c>
      <c r="G36" s="95">
        <v>64601074.925899997</v>
      </c>
      <c r="H36" s="95">
        <v>4627414.0301000001</v>
      </c>
      <c r="I36" s="95">
        <v>1427760302.3726001</v>
      </c>
      <c r="J36" s="95">
        <f t="shared" si="0"/>
        <v>5273561167.1216002</v>
      </c>
      <c r="K36" s="97">
        <v>30</v>
      </c>
    </row>
    <row r="37" spans="1:12" ht="18.75" x14ac:dyDescent="0.3">
      <c r="A37" s="96">
        <v>31</v>
      </c>
      <c r="B37" s="95" t="s">
        <v>54</v>
      </c>
      <c r="C37" s="96">
        <v>17</v>
      </c>
      <c r="D37" s="95">
        <v>2202997820.9523001</v>
      </c>
      <c r="E37" s="95">
        <v>0</v>
      </c>
      <c r="F37" s="95">
        <v>216868578.52010003</v>
      </c>
      <c r="G37" s="95">
        <v>40496218.342600003</v>
      </c>
      <c r="H37" s="95">
        <v>2900768.5887000002</v>
      </c>
      <c r="I37" s="95">
        <v>637604955.46539998</v>
      </c>
      <c r="J37" s="95">
        <f t="shared" si="0"/>
        <v>3100868341.8690996</v>
      </c>
      <c r="K37" s="97">
        <v>31</v>
      </c>
    </row>
    <row r="38" spans="1:12" ht="18.75" x14ac:dyDescent="0.3">
      <c r="A38" s="96">
        <v>32</v>
      </c>
      <c r="B38" s="95" t="s">
        <v>55</v>
      </c>
      <c r="C38" s="96">
        <v>23</v>
      </c>
      <c r="D38" s="95">
        <v>2730737926.4394999</v>
      </c>
      <c r="E38" s="95">
        <v>0</v>
      </c>
      <c r="F38" s="95">
        <v>268820625.59749997</v>
      </c>
      <c r="G38" s="95">
        <v>50197307.620399997</v>
      </c>
      <c r="H38" s="95">
        <v>3595663.4750999999</v>
      </c>
      <c r="I38" s="95">
        <v>1077306320.8158</v>
      </c>
      <c r="J38" s="95">
        <f t="shared" si="0"/>
        <v>4130657843.9482994</v>
      </c>
      <c r="K38" s="97">
        <v>32</v>
      </c>
    </row>
    <row r="39" spans="1:12" ht="18.75" x14ac:dyDescent="0.3">
      <c r="A39" s="96">
        <v>33</v>
      </c>
      <c r="B39" s="95" t="s">
        <v>56</v>
      </c>
      <c r="C39" s="96">
        <v>23</v>
      </c>
      <c r="D39" s="95">
        <v>2750275744.4389</v>
      </c>
      <c r="E39" s="95">
        <f>-35989038.17</f>
        <v>-35989038.170000002</v>
      </c>
      <c r="F39" s="95">
        <v>270743976.94</v>
      </c>
      <c r="G39" s="95">
        <v>50556458.1087</v>
      </c>
      <c r="H39" s="95">
        <v>3621389.6417999999</v>
      </c>
      <c r="I39" s="95">
        <v>817631696.48280001</v>
      </c>
      <c r="J39" s="95">
        <f t="shared" si="0"/>
        <v>3856840227.4421997</v>
      </c>
      <c r="K39" s="97">
        <v>33</v>
      </c>
    </row>
    <row r="40" spans="1:12" ht="18.75" x14ac:dyDescent="0.3">
      <c r="A40" s="96">
        <v>34</v>
      </c>
      <c r="B40" s="95" t="s">
        <v>57</v>
      </c>
      <c r="C40" s="96">
        <v>16</v>
      </c>
      <c r="D40" s="95">
        <v>2061340871.6731</v>
      </c>
      <c r="E40" s="95">
        <v>0</v>
      </c>
      <c r="F40" s="95">
        <v>202923516.50730002</v>
      </c>
      <c r="G40" s="95">
        <v>37892234.4921</v>
      </c>
      <c r="H40" s="95">
        <v>2714243.6518999999</v>
      </c>
      <c r="I40" s="95">
        <v>539453263.19420004</v>
      </c>
      <c r="J40" s="95">
        <f t="shared" si="0"/>
        <v>2844324129.5185995</v>
      </c>
      <c r="K40" s="97">
        <v>34</v>
      </c>
    </row>
    <row r="41" spans="1:12" ht="18.75" x14ac:dyDescent="0.3">
      <c r="A41" s="96">
        <v>35</v>
      </c>
      <c r="B41" s="95" t="s">
        <v>58</v>
      </c>
      <c r="C41" s="96">
        <v>17</v>
      </c>
      <c r="D41" s="95">
        <v>2072497595.9466</v>
      </c>
      <c r="E41" s="95">
        <v>0</v>
      </c>
      <c r="F41" s="95">
        <v>204021812.16189998</v>
      </c>
      <c r="G41" s="95">
        <v>38097321.005599998</v>
      </c>
      <c r="H41" s="95">
        <v>2728934.1230000001</v>
      </c>
      <c r="I41" s="95">
        <v>575115446.67349994</v>
      </c>
      <c r="J41" s="95">
        <f t="shared" si="0"/>
        <v>2892461109.9106002</v>
      </c>
      <c r="K41" s="97">
        <v>35</v>
      </c>
    </row>
    <row r="42" spans="1:12" ht="18.75" x14ac:dyDescent="0.3">
      <c r="A42" s="96">
        <v>36</v>
      </c>
      <c r="B42" s="95" t="s">
        <v>59</v>
      </c>
      <c r="C42" s="96">
        <v>14</v>
      </c>
      <c r="D42" s="95">
        <v>1872640120.5402999</v>
      </c>
      <c r="E42" s="95">
        <v>0</v>
      </c>
      <c r="F42" s="95">
        <v>184347345.76609999</v>
      </c>
      <c r="G42" s="95">
        <v>34423476.263499998</v>
      </c>
      <c r="H42" s="95">
        <v>2465774.4040999999</v>
      </c>
      <c r="I42" s="95">
        <v>574610500.722</v>
      </c>
      <c r="J42" s="95">
        <f t="shared" si="0"/>
        <v>2668487217.6959996</v>
      </c>
      <c r="K42" s="97">
        <v>36</v>
      </c>
    </row>
    <row r="43" spans="1:12" ht="18.75" x14ac:dyDescent="0.3">
      <c r="A43" s="96">
        <v>37</v>
      </c>
      <c r="B43" s="95" t="s">
        <v>906</v>
      </c>
      <c r="C43" s="96">
        <v>6</v>
      </c>
      <c r="D43" s="95">
        <v>827087617.57850003</v>
      </c>
      <c r="E43" s="95">
        <v>0</v>
      </c>
      <c r="F43" s="95">
        <v>81420559.852600008</v>
      </c>
      <c r="G43" s="95">
        <v>15203792.047</v>
      </c>
      <c r="H43" s="95">
        <v>1089056.8108000001</v>
      </c>
      <c r="I43" s="95">
        <v>1839196639.9768</v>
      </c>
      <c r="J43" s="95">
        <f t="shared" si="0"/>
        <v>2763997666.2656999</v>
      </c>
      <c r="K43" s="97">
        <v>37</v>
      </c>
    </row>
    <row r="44" spans="1:12" ht="19.5" x14ac:dyDescent="0.35">
      <c r="A44" s="96"/>
      <c r="B44" s="98" t="s">
        <v>907</v>
      </c>
      <c r="C44" s="95"/>
      <c r="D44" s="99">
        <f t="shared" ref="D44:I44" si="1">SUM(D7:D43)</f>
        <v>91027771788.123398</v>
      </c>
      <c r="E44" s="99">
        <f t="shared" si="1"/>
        <v>-772030462.91540003</v>
      </c>
      <c r="F44" s="99">
        <f t="shared" si="1"/>
        <v>8961000000.0007</v>
      </c>
      <c r="G44" s="99">
        <f t="shared" si="1"/>
        <v>1673301937.2485998</v>
      </c>
      <c r="H44" s="99">
        <f t="shared" si="1"/>
        <v>119859628.8118</v>
      </c>
      <c r="I44" s="99">
        <f t="shared" si="1"/>
        <v>35101464577.812294</v>
      </c>
      <c r="J44" s="99">
        <f t="shared" ref="J44" si="2">SUM(J7:J43)</f>
        <v>136111367469.08141</v>
      </c>
      <c r="K44" s="97"/>
    </row>
    <row r="45" spans="1:12" ht="18.75" x14ac:dyDescent="0.3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</row>
    <row r="46" spans="1:12" x14ac:dyDescent="0.2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</row>
    <row r="47" spans="1:12" ht="23.25" x14ac:dyDescent="0.35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28"/>
    </row>
    <row r="50" spans="5:7" x14ac:dyDescent="0.2">
      <c r="F50" s="31"/>
    </row>
    <row r="51" spans="5:7" x14ac:dyDescent="0.2">
      <c r="E51" s="105"/>
      <c r="F51" s="105"/>
      <c r="G51" s="105"/>
    </row>
    <row r="52" spans="5:7" x14ac:dyDescent="0.2">
      <c r="E52" s="105"/>
      <c r="F52" s="105"/>
      <c r="G52" s="105"/>
    </row>
    <row r="53" spans="5:7" x14ac:dyDescent="0.2">
      <c r="E53" s="104"/>
      <c r="F53" s="104"/>
      <c r="G53" s="104"/>
    </row>
    <row r="57" spans="5:7" x14ac:dyDescent="0.2">
      <c r="F57" s="106"/>
    </row>
  </sheetData>
  <mergeCells count="6">
    <mergeCell ref="A47:K47"/>
    <mergeCell ref="A1:K1"/>
    <mergeCell ref="A2:K2"/>
    <mergeCell ref="A3:K3"/>
    <mergeCell ref="A45:K45"/>
    <mergeCell ref="A46:K46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2019-03-18T13:20:50Z</cp:lastPrinted>
  <dcterms:created xsi:type="dcterms:W3CDTF">2003-11-12T08:54:16Z</dcterms:created>
  <dcterms:modified xsi:type="dcterms:W3CDTF">2019-03-23T18:14:20Z</dcterms:modified>
</cp:coreProperties>
</file>